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2\0205\МВФ\Годовой отчет за 2024 год\на отправку\"/>
    </mc:Choice>
  </mc:AlternateContent>
  <bookViews>
    <workbookView xWindow="12420" yWindow="75" windowWidth="14370" windowHeight="11640" tabRatio="638" firstSheet="1" activeTab="1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  <definedName name="_xlnm.Print_Area" localSheetId="2">'Stmt of Govt Operations'!$A$1:$I$61</definedName>
  </definedNames>
  <calcPr calcId="152511"/>
</workbook>
</file>

<file path=xl/calcChain.xml><?xml version="1.0" encoding="utf-8"?>
<calcChain xmlns="http://schemas.openxmlformats.org/spreadsheetml/2006/main">
  <c r="E59" i="25" l="1"/>
  <c r="F59" i="25"/>
  <c r="G59" i="25"/>
  <c r="D59" i="25"/>
  <c r="E57" i="25"/>
  <c r="F57" i="25"/>
  <c r="G57" i="25"/>
  <c r="D57" i="25"/>
  <c r="E55" i="25"/>
  <c r="F55" i="25"/>
  <c r="G55" i="25"/>
  <c r="D55" i="25"/>
  <c r="E42" i="25"/>
  <c r="F42" i="25"/>
  <c r="G42" i="25"/>
  <c r="D42" i="25"/>
  <c r="G30" i="25"/>
  <c r="E29" i="25"/>
  <c r="F29" i="25"/>
  <c r="G29" i="25"/>
  <c r="D29" i="25"/>
  <c r="E25" i="25"/>
  <c r="F25" i="25"/>
  <c r="G25" i="25"/>
  <c r="D25" i="25"/>
  <c r="E6" i="25"/>
  <c r="F6" i="25"/>
  <c r="G6" i="25"/>
  <c r="D6" i="25"/>
  <c r="E7" i="25"/>
  <c r="F7" i="25"/>
  <c r="G7" i="25"/>
  <c r="D7" i="25"/>
  <c r="F46" i="24"/>
  <c r="G46" i="24"/>
  <c r="H46" i="24"/>
  <c r="E46" i="24"/>
  <c r="F59" i="24"/>
  <c r="G59" i="24"/>
  <c r="H59" i="24"/>
  <c r="E59" i="24"/>
  <c r="F61" i="24"/>
  <c r="G61" i="24"/>
  <c r="H61" i="24"/>
  <c r="E61" i="24"/>
  <c r="F33" i="24"/>
  <c r="G33" i="24"/>
  <c r="H33" i="24"/>
  <c r="E33" i="24"/>
  <c r="F32" i="24"/>
  <c r="G32" i="24"/>
  <c r="H32" i="24"/>
  <c r="E32" i="24"/>
  <c r="F27" i="24"/>
  <c r="G27" i="24"/>
  <c r="H27" i="24"/>
  <c r="E27" i="24"/>
  <c r="F6" i="24"/>
  <c r="G6" i="24"/>
  <c r="H6" i="24"/>
  <c r="E6" i="24"/>
  <c r="F7" i="24"/>
  <c r="G7" i="24"/>
  <c r="H7" i="24"/>
  <c r="E7" i="24"/>
  <c r="F35" i="19"/>
  <c r="G35" i="19"/>
  <c r="H35" i="19"/>
  <c r="E35" i="19"/>
  <c r="F21" i="19"/>
  <c r="G21" i="19"/>
  <c r="H21" i="19"/>
  <c r="E21" i="19"/>
  <c r="F8" i="19"/>
  <c r="G8" i="19"/>
  <c r="H8" i="19"/>
  <c r="E8" i="19"/>
  <c r="F6" i="19"/>
  <c r="G6" i="19"/>
  <c r="H6" i="19"/>
  <c r="E6" i="19"/>
  <c r="H1" i="24" l="1"/>
  <c r="B4" i="25" l="1"/>
  <c r="A4" i="25"/>
  <c r="G1" i="25"/>
  <c r="C4" i="19"/>
  <c r="B4" i="19"/>
  <c r="H1" i="19"/>
  <c r="C4" i="24"/>
  <c r="B4" i="24"/>
  <c r="I11" i="18"/>
</calcChain>
</file>

<file path=xl/comments1.xml><?xml version="1.0" encoding="utf-8"?>
<comments xmlns="http://schemas.openxmlformats.org/spreadsheetml/2006/main">
  <authors>
    <author>TWickens</author>
    <author>veswaran</author>
  </authors>
  <commentList>
    <comment ref="I8" authorId="0" shapeId="0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>
  <authors>
    <author>TWickens</author>
  </authors>
  <commentList>
    <comment ref="D5" authorId="0" shapeId="0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<sst xmlns="http://schemas.openxmlformats.org/spreadsheetml/2006/main" count="225" uniqueCount="126">
  <si>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</si>
  <si>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</si>
  <si>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</si>
  <si>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</si>
  <si>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</si>
  <si>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</si>
  <si>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</si>
  <si>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</si>
  <si>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</si>
  <si>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</si>
  <si>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</si>
  <si>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</si>
  <si>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</si>
  <si>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</si>
  <si>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</si>
  <si>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</si>
  <si>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</si>
  <si>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</si>
  <si>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</si>
  <si>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</si>
  <si>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</si>
  <si>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</si>
  <si>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</si>
  <si>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</si>
  <si>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</si>
  <si>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</si>
  <si>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</si>
  <si>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</si>
  <si>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</si>
  <si>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</si>
  <si>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</si>
  <si>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</si>
  <si>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</si>
  <si>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</si>
  <si>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</si>
  <si>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</si>
  <si>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</si>
  <si>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</si>
  <si>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</si>
  <si>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</si>
  <si>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</si>
  <si>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</si>
  <si>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</si>
  <si>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</si>
  <si>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</si>
  <si>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</si>
  <si>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</si>
  <si>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</si>
  <si>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</si>
  <si>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</si>
  <si>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</si>
  <si>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</si>
  <si>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</si>
  <si>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</si>
  <si>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</si>
  <si>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</si>
  <si>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</si>
  <si>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</si>
  <si>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</si>
  <si>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</si>
  <si>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</si>
  <si>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</si>
  <si>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</si>
  <si>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</si>
  <si>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</si>
  <si>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</si>
  <si>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</si>
  <si>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</si>
  <si>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</si>
  <si>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</si>
  <si>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</si>
  <si>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</si>
  <si>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</si>
  <si>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</si>
  <si>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</si>
  <si>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</si>
  <si>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</si>
  <si>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</si>
  <si>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</si>
  <si>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</si>
  <si>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</si>
  <si>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</si>
  <si>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</si>
  <si>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</si>
  <si>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</si>
  <si>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</si>
  <si>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</si>
  <si>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</si>
  <si>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</si>
  <si>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</si>
  <si>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</si>
  <si>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</si>
  <si>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</si>
  <si>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</si>
  <si>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</si>
  <si>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</si>
  <si>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</si>
  <si>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</si>
  <si>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</si>
  <si>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</si>
  <si>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</si>
  <si>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</si>
  <si>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</si>
  <si>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</si>
  <si>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</si>
  <si>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</si>
  <si>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</si>
  <si>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</si>
  <si>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</si>
  <si>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</si>
  <si>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</si>
  <si>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</si>
  <si>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</si>
  <si>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</si>
  <si>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</si>
  <si>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</si>
  <si>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</si>
  <si>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</si>
  <si>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</si>
  <si>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</si>
  <si>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</si>
  <si>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</si>
  <si>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2024Q1</t>
  </si>
  <si>
    <t>2024Q2</t>
  </si>
  <si>
    <t>2024Q3</t>
  </si>
  <si>
    <t>2024Q4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</si>
</sst>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1" fontId="19" fillId="0" borderId="1" xfId="0" applyNumberFormat="1" applyFont="1" applyFill="1" applyBorder="1" applyAlignment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164" fontId="3" fillId="0" borderId="6" xfId="0" applyNumberFormat="1" applyFont="1" applyBorder="1"/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164" fontId="55" fillId="0" borderId="6" xfId="0" applyNumberFormat="1" applyFont="1" applyBorder="1"/>
    <xf numFmtId="164" fontId="0" fillId="0" borderId="6" xfId="0" applyNumberFormat="1" applyBorder="1"/>
    <xf numFmtId="164" fontId="0" fillId="0" borderId="6" xfId="0" applyNumberFormat="1" applyFill="1" applyBorder="1"/>
    <xf numFmtId="0" fontId="3" fillId="0" borderId="6" xfId="0" applyFont="1" applyFill="1" applyBorder="1"/>
    <xf numFmtId="164" fontId="0" fillId="0" borderId="0" xfId="0" applyNumberFormat="1" applyFill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4" fillId="35" borderId="6" xfId="20" applyNumberFormat="1" applyFont="1" applyFill="1" applyBorder="1" applyAlignment="1" applyProtection="1">
      <alignment horizontal="center" wrapText="1"/>
    </xf>
    <xf numFmtId="0" fontId="14" fillId="0" borderId="21" xfId="0" applyFont="1" applyFill="1" applyBorder="1" applyAlignment="1"/>
    <xf numFmtId="0" fontId="4" fillId="35" borderId="1" xfId="20" applyNumberFormat="1" applyFont="1" applyFill="1" applyBorder="1" applyAlignment="1" applyProtection="1">
      <alignment horizontal="center" vertical="center"/>
    </xf>
    <xf numFmtId="0" fontId="4" fillId="35" borderId="6" xfId="20" applyNumberFormat="1" applyFont="1" applyFill="1" applyBorder="1" applyAlignment="1" applyProtection="1">
      <alignment horizontal="center" vertical="center"/>
    </xf>
    <xf numFmtId="164" fontId="53" fillId="0" borderId="0" xfId="20" applyNumberFormat="1" applyFont="1" applyAlignment="1" applyProtection="1">
      <alignment horizontal="right"/>
    </xf>
    <xf numFmtId="164" fontId="35" fillId="37" borderId="35" xfId="0" applyNumberFormat="1" applyFont="1" applyFill="1" applyBorder="1" applyAlignment="1">
      <alignment horizontal="right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1" fontId="19" fillId="0" borderId="3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Hyperlink" xfId="19"/>
    <cellStyle name="Normal" xfId="20"/>
    <cellStyle name="Normal 2" xfId="21"/>
    <cellStyle name="Normal_Blank Template_GFSYQ_v2.3 Feb 2006" xfId="22"/>
    <cellStyle name="Normal_GYQ_ENG_NOFORMULA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427/AppData/Local/Microsoft/Windows/Temporary%20Internet%20Files/Content.Outlook/7XU5HAT2/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1"/>
    <pageSetUpPr fitToPage="1"/>
  </sheetPr>
  <dimension ref="B1:S18"/>
  <sheetViews>
    <sheetView workbookViewId="0">
      <selection activeCell="F2" sqref="F2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61" t="s">
        <v>28</v>
      </c>
      <c r="G3" s="161"/>
      <c r="H3" s="161"/>
      <c r="I3" s="161"/>
      <c r="J3" s="161"/>
      <c r="K3" s="162"/>
      <c r="L3" s="47"/>
      <c r="M3" s="3"/>
    </row>
    <row r="4" spans="2:19" ht="20.25" x14ac:dyDescent="0.25">
      <c r="B4" s="54"/>
      <c r="C4" s="55"/>
      <c r="D4" s="55"/>
      <c r="E4" s="55"/>
      <c r="F4" s="163" t="s">
        <v>29</v>
      </c>
      <c r="G4" s="163"/>
      <c r="H4" s="163"/>
      <c r="I4" s="163"/>
      <c r="J4" s="163"/>
      <c r="K4" s="164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2024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52"/>
  <sheetViews>
    <sheetView tabSelected="1" zoomScaleNormal="10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3" sqref="A3:C3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44" customWidth="1"/>
    <col min="4" max="4" width="2.5" style="2" customWidth="1"/>
    <col min="5" max="7" width="18.83203125" style="2" customWidth="1"/>
    <col min="8" max="8" width="18.83203125" style="1" customWidth="1"/>
    <col min="9" max="16384" width="9.33203125" style="1"/>
  </cols>
  <sheetData>
    <row r="1" spans="1:8" s="11" customFormat="1" ht="20.25" customHeight="1" x14ac:dyDescent="0.25">
      <c r="A1" s="125"/>
      <c r="B1" s="105"/>
      <c r="C1" s="136"/>
      <c r="D1" s="10"/>
      <c r="E1" s="135"/>
      <c r="F1" s="159"/>
      <c r="G1" s="107" t="s">
        <v>32</v>
      </c>
      <c r="H1" s="107" t="str">
        <f>Reporting_Country_Code</f>
        <v>922</v>
      </c>
    </row>
    <row r="2" spans="1:8" s="11" customFormat="1" ht="20.25" customHeight="1" x14ac:dyDescent="0.25">
      <c r="A2" s="126"/>
      <c r="B2" s="105"/>
      <c r="C2" s="136"/>
      <c r="D2" s="10"/>
      <c r="E2" s="168" t="s">
        <v>116</v>
      </c>
      <c r="F2" s="168"/>
      <c r="G2" s="168"/>
      <c r="H2" s="168"/>
    </row>
    <row r="3" spans="1:8" s="11" customFormat="1" ht="27.75" customHeight="1" x14ac:dyDescent="0.2">
      <c r="A3" s="169" t="s">
        <v>48</v>
      </c>
      <c r="B3" s="169"/>
      <c r="C3" s="169"/>
      <c r="D3" s="46"/>
      <c r="E3" s="165"/>
      <c r="F3" s="166"/>
      <c r="G3" s="166"/>
      <c r="H3" s="167"/>
    </row>
    <row r="4" spans="1:8" s="11" customFormat="1" x14ac:dyDescent="0.2">
      <c r="A4" s="112"/>
      <c r="B4" s="170" t="str">
        <f>Reporting_Sector_Code</f>
        <v>GG</v>
      </c>
      <c r="C4" s="172" t="str">
        <f>Reporting_Sector_Name</f>
        <v>General Government</v>
      </c>
      <c r="D4" s="117"/>
      <c r="E4" s="157" t="s">
        <v>122</v>
      </c>
      <c r="F4" s="157" t="s">
        <v>123</v>
      </c>
      <c r="G4" s="157" t="s">
        <v>124</v>
      </c>
      <c r="H4" s="158" t="s">
        <v>125</v>
      </c>
    </row>
    <row r="5" spans="1:8" s="11" customFormat="1" ht="36" customHeight="1" x14ac:dyDescent="0.2">
      <c r="A5" s="112"/>
      <c r="B5" s="171"/>
      <c r="C5" s="173"/>
      <c r="D5" s="117"/>
      <c r="E5" s="155" t="s">
        <v>121</v>
      </c>
      <c r="F5" s="155" t="s">
        <v>121</v>
      </c>
      <c r="G5" s="155" t="s">
        <v>121</v>
      </c>
      <c r="H5" s="155" t="s">
        <v>121</v>
      </c>
    </row>
    <row r="6" spans="1:8" ht="12" customHeight="1" x14ac:dyDescent="0.2">
      <c r="A6" s="34"/>
      <c r="B6" s="91">
        <v>6</v>
      </c>
      <c r="C6" s="137" t="s">
        <v>49</v>
      </c>
      <c r="D6" s="113"/>
      <c r="E6" s="127">
        <f>E7+E8-E21</f>
        <v>152202.636</v>
      </c>
      <c r="F6" s="127">
        <f t="shared" ref="F6:H6" si="0">F7+F8-F21</f>
        <v>152031.897</v>
      </c>
      <c r="G6" s="127">
        <f t="shared" si="0"/>
        <v>156207.02899999998</v>
      </c>
      <c r="H6" s="127">
        <f t="shared" si="0"/>
        <v>166949.42200000002</v>
      </c>
    </row>
    <row r="7" spans="1:8" ht="12" customHeight="1" x14ac:dyDescent="0.2">
      <c r="A7" s="34"/>
      <c r="B7" s="91">
        <v>61</v>
      </c>
      <c r="C7" s="137" t="s">
        <v>50</v>
      </c>
      <c r="D7" s="113"/>
      <c r="E7" s="127">
        <v>112899.28</v>
      </c>
      <c r="F7" s="128">
        <v>113076.85400000001</v>
      </c>
      <c r="G7" s="128">
        <v>113707.37699999999</v>
      </c>
      <c r="H7" s="130">
        <v>127292.327</v>
      </c>
    </row>
    <row r="8" spans="1:8" ht="12" customHeight="1" x14ac:dyDescent="0.2">
      <c r="A8" s="34"/>
      <c r="B8" s="91">
        <v>62</v>
      </c>
      <c r="C8" s="137" t="s">
        <v>51</v>
      </c>
      <c r="D8" s="113"/>
      <c r="E8" s="127">
        <f>E10+E11+E12+E13+E14+E15+E16</f>
        <v>72395.255000000005</v>
      </c>
      <c r="F8" s="127">
        <f t="shared" ref="F8:H8" si="1">F10+F11+F12+F13+F14+F15+F16</f>
        <v>72609.436000000002</v>
      </c>
      <c r="G8" s="127">
        <f t="shared" si="1"/>
        <v>74913.886999999988</v>
      </c>
      <c r="H8" s="127">
        <f t="shared" si="1"/>
        <v>76413.314000000013</v>
      </c>
    </row>
    <row r="9" spans="1:8" ht="12" customHeight="1" x14ac:dyDescent="0.2">
      <c r="A9" s="35"/>
      <c r="B9" s="91"/>
      <c r="C9" s="138" t="s">
        <v>107</v>
      </c>
      <c r="D9" s="115"/>
      <c r="E9" s="103"/>
      <c r="F9" s="104"/>
      <c r="G9" s="104"/>
      <c r="H9" s="114"/>
    </row>
    <row r="10" spans="1:8" ht="12" customHeight="1" x14ac:dyDescent="0.2">
      <c r="A10" s="36"/>
      <c r="B10" s="91">
        <v>6202</v>
      </c>
      <c r="C10" s="139" t="s">
        <v>53</v>
      </c>
      <c r="D10" s="113"/>
      <c r="E10" s="103">
        <v>19822.177</v>
      </c>
      <c r="F10" s="104">
        <v>19634.044999999998</v>
      </c>
      <c r="G10" s="104">
        <v>19581.13</v>
      </c>
      <c r="H10" s="114">
        <v>18601.069</v>
      </c>
    </row>
    <row r="11" spans="1:8" ht="12" customHeight="1" x14ac:dyDescent="0.2">
      <c r="A11" s="36"/>
      <c r="B11" s="91">
        <v>6203</v>
      </c>
      <c r="C11" s="139" t="s">
        <v>117</v>
      </c>
      <c r="D11" s="113"/>
      <c r="E11" s="103">
        <v>2357.6990000000001</v>
      </c>
      <c r="F11" s="104">
        <v>2459.6219999999998</v>
      </c>
      <c r="G11" s="104">
        <v>2699.5639999999999</v>
      </c>
      <c r="H11" s="114">
        <v>2953.8670000000002</v>
      </c>
    </row>
    <row r="12" spans="1:8" ht="12" customHeight="1" x14ac:dyDescent="0.2">
      <c r="A12" s="36"/>
      <c r="B12" s="91">
        <v>6204</v>
      </c>
      <c r="C12" s="139" t="s">
        <v>54</v>
      </c>
      <c r="D12" s="113"/>
      <c r="E12" s="103">
        <v>5361.88</v>
      </c>
      <c r="F12" s="104">
        <v>5432.6459999999997</v>
      </c>
      <c r="G12" s="104">
        <v>5468.6880000000001</v>
      </c>
      <c r="H12" s="114">
        <v>6371.4139999999998</v>
      </c>
    </row>
    <row r="13" spans="1:8" ht="12" customHeight="1" x14ac:dyDescent="0.2">
      <c r="A13" s="36"/>
      <c r="B13" s="91">
        <v>6205</v>
      </c>
      <c r="C13" s="139" t="s">
        <v>55</v>
      </c>
      <c r="D13" s="113"/>
      <c r="E13" s="103">
        <v>19864.488000000001</v>
      </c>
      <c r="F13" s="103">
        <v>20024.797999999999</v>
      </c>
      <c r="G13" s="103">
        <v>20090.710999999999</v>
      </c>
      <c r="H13" s="114">
        <v>20992.563999999998</v>
      </c>
    </row>
    <row r="14" spans="1:8" ht="12" customHeight="1" x14ac:dyDescent="0.2">
      <c r="A14" s="36"/>
      <c r="B14" s="91">
        <v>6206</v>
      </c>
      <c r="C14" s="139" t="s">
        <v>56</v>
      </c>
      <c r="D14" s="113"/>
      <c r="E14" s="103">
        <v>0</v>
      </c>
      <c r="F14" s="103">
        <v>0</v>
      </c>
      <c r="G14" s="103">
        <v>0</v>
      </c>
      <c r="H14" s="114">
        <v>0</v>
      </c>
    </row>
    <row r="15" spans="1:8" ht="12" customHeight="1" x14ac:dyDescent="0.2">
      <c r="A15" s="36"/>
      <c r="B15" s="91">
        <v>6207</v>
      </c>
      <c r="C15" s="139" t="s">
        <v>57</v>
      </c>
      <c r="D15" s="113"/>
      <c r="E15" s="103">
        <v>0</v>
      </c>
      <c r="F15" s="103">
        <v>0</v>
      </c>
      <c r="G15" s="103">
        <v>0</v>
      </c>
      <c r="H15" s="114">
        <v>0</v>
      </c>
    </row>
    <row r="16" spans="1:8" ht="12" customHeight="1" x14ac:dyDescent="0.2">
      <c r="A16" s="36"/>
      <c r="B16" s="91">
        <v>6208</v>
      </c>
      <c r="C16" s="139" t="s">
        <v>58</v>
      </c>
      <c r="D16" s="113"/>
      <c r="E16" s="103">
        <v>24989.010999999999</v>
      </c>
      <c r="F16" s="103">
        <v>25058.325000000001</v>
      </c>
      <c r="G16" s="103">
        <v>27073.794000000002</v>
      </c>
      <c r="H16" s="114">
        <v>27494.400000000001</v>
      </c>
    </row>
    <row r="17" spans="1:8" ht="12" customHeight="1" x14ac:dyDescent="0.2">
      <c r="A17" s="35"/>
      <c r="B17" s="91"/>
      <c r="C17" s="138" t="s">
        <v>109</v>
      </c>
      <c r="D17" s="116"/>
      <c r="E17" s="103"/>
      <c r="F17" s="103"/>
      <c r="G17" s="103"/>
      <c r="H17" s="114"/>
    </row>
    <row r="18" spans="1:8" ht="12" customHeight="1" x14ac:dyDescent="0.2">
      <c r="A18" s="36"/>
      <c r="B18" s="91">
        <v>621</v>
      </c>
      <c r="C18" s="139" t="s">
        <v>110</v>
      </c>
      <c r="D18" s="116"/>
      <c r="E18" s="103">
        <v>67385.850000000006</v>
      </c>
      <c r="F18" s="103">
        <v>67540.187000000005</v>
      </c>
      <c r="G18" s="160">
        <v>69832.221999999994</v>
      </c>
      <c r="H18" s="114">
        <v>70422.646999999997</v>
      </c>
    </row>
    <row r="19" spans="1:8" ht="12" customHeight="1" x14ac:dyDescent="0.2">
      <c r="A19" s="36"/>
      <c r="B19" s="91">
        <v>622</v>
      </c>
      <c r="C19" s="139" t="s">
        <v>111</v>
      </c>
      <c r="D19" s="116"/>
      <c r="E19" s="103">
        <v>5009.4040000000005</v>
      </c>
      <c r="F19" s="103">
        <v>5069.2489999999998</v>
      </c>
      <c r="G19" s="103">
        <v>5081.6660000000002</v>
      </c>
      <c r="H19" s="114">
        <v>5990.6670000000004</v>
      </c>
    </row>
    <row r="20" spans="1:8" ht="12" customHeight="1" x14ac:dyDescent="0.2">
      <c r="A20" s="36"/>
      <c r="B20" s="91">
        <v>6201</v>
      </c>
      <c r="C20" s="139" t="s">
        <v>52</v>
      </c>
      <c r="D20" s="116"/>
      <c r="E20" s="103"/>
      <c r="F20" s="103"/>
      <c r="G20" s="103"/>
      <c r="H20" s="114"/>
    </row>
    <row r="21" spans="1:8" ht="12" customHeight="1" x14ac:dyDescent="0.2">
      <c r="A21" s="34"/>
      <c r="B21" s="91">
        <v>63</v>
      </c>
      <c r="C21" s="137" t="s">
        <v>59</v>
      </c>
      <c r="D21" s="113"/>
      <c r="E21" s="127">
        <f>E23+E24+E25+E26+E27+E28+E29+E30</f>
        <v>33091.898999999998</v>
      </c>
      <c r="F21" s="127">
        <f t="shared" ref="F21:H21" si="2">F23+F24+F25+F26+F27+F28+F29+F30</f>
        <v>33654.392999999996</v>
      </c>
      <c r="G21" s="127">
        <f t="shared" si="2"/>
        <v>32414.235000000001</v>
      </c>
      <c r="H21" s="127">
        <f t="shared" si="2"/>
        <v>36756.218999999997</v>
      </c>
    </row>
    <row r="22" spans="1:8" ht="12" customHeight="1" x14ac:dyDescent="0.2">
      <c r="A22" s="35"/>
      <c r="B22" s="91"/>
      <c r="C22" s="138" t="s">
        <v>107</v>
      </c>
      <c r="D22" s="115"/>
      <c r="E22" s="103"/>
      <c r="F22" s="103"/>
      <c r="G22" s="103"/>
      <c r="H22" s="114"/>
    </row>
    <row r="23" spans="1:8" ht="12" customHeight="1" x14ac:dyDescent="0.2">
      <c r="A23" s="36"/>
      <c r="B23" s="91">
        <v>6301</v>
      </c>
      <c r="C23" s="140" t="s">
        <v>112</v>
      </c>
      <c r="D23" s="115"/>
      <c r="E23" s="103">
        <v>0</v>
      </c>
      <c r="F23" s="103">
        <v>0</v>
      </c>
      <c r="G23" s="103">
        <v>0</v>
      </c>
      <c r="H23" s="114">
        <v>0</v>
      </c>
    </row>
    <row r="24" spans="1:8" ht="12" customHeight="1" x14ac:dyDescent="0.2">
      <c r="A24" s="36"/>
      <c r="B24" s="91">
        <v>6302</v>
      </c>
      <c r="C24" s="139" t="s">
        <v>53</v>
      </c>
      <c r="D24" s="113"/>
      <c r="E24" s="103">
        <v>0</v>
      </c>
      <c r="F24" s="103">
        <v>0</v>
      </c>
      <c r="G24" s="103">
        <v>0</v>
      </c>
      <c r="H24" s="114">
        <v>0</v>
      </c>
    </row>
    <row r="25" spans="1:8" ht="12" customHeight="1" x14ac:dyDescent="0.2">
      <c r="A25" s="36"/>
      <c r="B25" s="91">
        <v>6303</v>
      </c>
      <c r="C25" s="139" t="s">
        <v>117</v>
      </c>
      <c r="D25" s="113"/>
      <c r="E25" s="103">
        <v>23368.477999999999</v>
      </c>
      <c r="F25" s="103">
        <v>23427.013999999999</v>
      </c>
      <c r="G25" s="103">
        <v>23622.866999999998</v>
      </c>
      <c r="H25" s="114">
        <v>26181.873</v>
      </c>
    </row>
    <row r="26" spans="1:8" ht="12" customHeight="1" x14ac:dyDescent="0.2">
      <c r="A26" s="36"/>
      <c r="B26" s="91">
        <v>6304</v>
      </c>
      <c r="C26" s="139" t="s">
        <v>54</v>
      </c>
      <c r="D26" s="113"/>
      <c r="E26" s="103">
        <v>357.827</v>
      </c>
      <c r="F26" s="103">
        <v>360.74599999999998</v>
      </c>
      <c r="G26" s="103">
        <v>351.27600000000001</v>
      </c>
      <c r="H26" s="114">
        <v>560.32000000000005</v>
      </c>
    </row>
    <row r="27" spans="1:8" s="2" customFormat="1" ht="12" customHeight="1" x14ac:dyDescent="0.2">
      <c r="A27" s="36"/>
      <c r="B27" s="97">
        <v>6305</v>
      </c>
      <c r="C27" s="139" t="s">
        <v>55</v>
      </c>
      <c r="D27" s="113"/>
      <c r="E27" s="103">
        <v>0</v>
      </c>
      <c r="F27" s="103">
        <v>0</v>
      </c>
      <c r="G27" s="103">
        <v>0</v>
      </c>
      <c r="H27" s="103">
        <v>0</v>
      </c>
    </row>
    <row r="28" spans="1:8" ht="12" customHeight="1" x14ac:dyDescent="0.2">
      <c r="A28" s="36"/>
      <c r="B28" s="91">
        <v>6306</v>
      </c>
      <c r="C28" s="139" t="s">
        <v>56</v>
      </c>
      <c r="D28" s="113"/>
      <c r="E28" s="103">
        <v>0</v>
      </c>
      <c r="F28" s="103">
        <v>0</v>
      </c>
      <c r="G28" s="103">
        <v>0</v>
      </c>
      <c r="H28" s="114">
        <v>0</v>
      </c>
    </row>
    <row r="29" spans="1:8" ht="12" customHeight="1" x14ac:dyDescent="0.2">
      <c r="A29" s="36"/>
      <c r="B29" s="91">
        <v>6307</v>
      </c>
      <c r="C29" s="139" t="s">
        <v>57</v>
      </c>
      <c r="D29" s="113"/>
      <c r="E29" s="103">
        <v>0</v>
      </c>
      <c r="F29" s="103">
        <v>0</v>
      </c>
      <c r="G29" s="103">
        <v>0</v>
      </c>
      <c r="H29" s="114">
        <v>0</v>
      </c>
    </row>
    <row r="30" spans="1:8" ht="12" customHeight="1" x14ac:dyDescent="0.2">
      <c r="A30" s="36"/>
      <c r="B30" s="91">
        <v>6308</v>
      </c>
      <c r="C30" s="139" t="s">
        <v>60</v>
      </c>
      <c r="D30" s="113"/>
      <c r="E30" s="103">
        <v>9365.5939999999991</v>
      </c>
      <c r="F30" s="103">
        <v>9866.6329999999998</v>
      </c>
      <c r="G30" s="103">
        <v>8440.0920000000006</v>
      </c>
      <c r="H30" s="114">
        <v>10014.026</v>
      </c>
    </row>
    <row r="31" spans="1:8" ht="12" customHeight="1" x14ac:dyDescent="0.2">
      <c r="A31" s="35"/>
      <c r="B31" s="91"/>
      <c r="C31" s="138" t="s">
        <v>113</v>
      </c>
      <c r="D31" s="116"/>
      <c r="E31" s="103"/>
      <c r="F31" s="103"/>
      <c r="G31" s="103"/>
      <c r="H31" s="114"/>
    </row>
    <row r="32" spans="1:8" ht="12" customHeight="1" x14ac:dyDescent="0.2">
      <c r="A32" s="36"/>
      <c r="B32" s="91">
        <v>631</v>
      </c>
      <c r="C32" s="139" t="s">
        <v>110</v>
      </c>
      <c r="D32" s="116"/>
      <c r="E32" s="103">
        <v>30158.135999999999</v>
      </c>
      <c r="F32" s="103">
        <v>30720.526000000002</v>
      </c>
      <c r="G32" s="103">
        <v>29497.047999999999</v>
      </c>
      <c r="H32" s="114">
        <v>34764.896000000001</v>
      </c>
    </row>
    <row r="33" spans="1:8" ht="12" customHeight="1" x14ac:dyDescent="0.2">
      <c r="A33" s="36"/>
      <c r="B33" s="91">
        <v>632</v>
      </c>
      <c r="C33" s="139" t="s">
        <v>111</v>
      </c>
      <c r="D33" s="116"/>
      <c r="E33" s="103">
        <v>2933.7629999999999</v>
      </c>
      <c r="F33" s="103">
        <v>2933.866</v>
      </c>
      <c r="G33" s="103">
        <v>2917.1880000000001</v>
      </c>
      <c r="H33" s="114">
        <v>1991.3230000000001</v>
      </c>
    </row>
    <row r="34" spans="1:8" ht="12" customHeight="1" x14ac:dyDescent="0.2">
      <c r="A34" s="37"/>
      <c r="B34" s="91"/>
      <c r="C34" s="141" t="s">
        <v>118</v>
      </c>
      <c r="D34" s="116"/>
      <c r="E34" s="103"/>
      <c r="F34" s="103"/>
      <c r="G34" s="103"/>
      <c r="H34" s="114"/>
    </row>
    <row r="35" spans="1:8" ht="12" customHeight="1" x14ac:dyDescent="0.2">
      <c r="A35" s="38"/>
      <c r="B35" s="91" t="s">
        <v>25</v>
      </c>
      <c r="C35" s="142" t="s">
        <v>61</v>
      </c>
      <c r="D35" s="113"/>
      <c r="E35" s="103">
        <f>E8-E21</f>
        <v>39303.356000000007</v>
      </c>
      <c r="F35" s="103">
        <f t="shared" ref="F35:H35" si="3">F8-F21</f>
        <v>38955.043000000005</v>
      </c>
      <c r="G35" s="103">
        <f t="shared" si="3"/>
        <v>42499.651999999987</v>
      </c>
      <c r="H35" s="103">
        <f t="shared" si="3"/>
        <v>39657.095000000016</v>
      </c>
    </row>
    <row r="36" spans="1:8" ht="12" customHeight="1" x14ac:dyDescent="0.2">
      <c r="A36" s="38"/>
      <c r="B36" s="91" t="s">
        <v>24</v>
      </c>
      <c r="C36" s="142" t="s">
        <v>62</v>
      </c>
      <c r="D36" s="113"/>
      <c r="E36" s="103"/>
      <c r="F36" s="103"/>
      <c r="G36" s="103"/>
      <c r="H36" s="114"/>
    </row>
    <row r="37" spans="1:8" customFormat="1" x14ac:dyDescent="0.2">
      <c r="C37" s="143"/>
      <c r="E37" s="31"/>
      <c r="F37" s="31"/>
      <c r="G37" s="31"/>
    </row>
    <row r="38" spans="1:8" customFormat="1" x14ac:dyDescent="0.2">
      <c r="C38" s="143"/>
      <c r="E38" s="31"/>
      <c r="F38" s="31"/>
      <c r="G38" s="31"/>
    </row>
    <row r="39" spans="1:8" customFormat="1" x14ac:dyDescent="0.2">
      <c r="C39" s="143"/>
      <c r="E39" s="31"/>
      <c r="F39" s="31"/>
      <c r="G39" s="31"/>
    </row>
    <row r="40" spans="1:8" customFormat="1" x14ac:dyDescent="0.2">
      <c r="C40" s="143"/>
      <c r="E40" s="134"/>
      <c r="F40" s="31"/>
      <c r="G40" s="31"/>
    </row>
    <row r="41" spans="1:8" customFormat="1" x14ac:dyDescent="0.2">
      <c r="C41" s="143"/>
      <c r="E41" s="31"/>
      <c r="F41" s="31"/>
      <c r="G41" s="31"/>
    </row>
    <row r="42" spans="1:8" customFormat="1" x14ac:dyDescent="0.2">
      <c r="C42" s="143"/>
      <c r="E42" s="31"/>
      <c r="F42" s="31"/>
      <c r="G42" s="31"/>
    </row>
    <row r="43" spans="1:8" customFormat="1" x14ac:dyDescent="0.2">
      <c r="C43" s="143"/>
      <c r="E43" s="31"/>
      <c r="F43" s="31"/>
      <c r="G43" s="31"/>
    </row>
    <row r="44" spans="1:8" customFormat="1" x14ac:dyDescent="0.2">
      <c r="C44" s="143"/>
      <c r="E44" s="31"/>
      <c r="F44" s="31"/>
      <c r="G44" s="31"/>
    </row>
    <row r="45" spans="1:8" customFormat="1" x14ac:dyDescent="0.2">
      <c r="C45" s="143"/>
      <c r="E45" s="31"/>
      <c r="F45" s="31"/>
      <c r="G45" s="31"/>
    </row>
    <row r="46" spans="1:8" customFormat="1" x14ac:dyDescent="0.2">
      <c r="C46" s="143"/>
      <c r="E46" s="31"/>
      <c r="F46" s="31"/>
      <c r="G46" s="31"/>
    </row>
    <row r="47" spans="1:8" customFormat="1" x14ac:dyDescent="0.2">
      <c r="C47" s="143"/>
      <c r="E47" s="31"/>
      <c r="F47" s="31"/>
      <c r="G47" s="31"/>
    </row>
    <row r="48" spans="1:8" customFormat="1" x14ac:dyDescent="0.2">
      <c r="C48" s="143"/>
      <c r="E48" s="31"/>
      <c r="F48" s="31"/>
      <c r="G48" s="31"/>
    </row>
    <row r="49" spans="3:7" customFormat="1" x14ac:dyDescent="0.2">
      <c r="C49" s="143"/>
      <c r="E49" s="31"/>
      <c r="F49" s="31"/>
      <c r="G49" s="31"/>
    </row>
    <row r="50" spans="3:7" customFormat="1" x14ac:dyDescent="0.2">
      <c r="C50" s="143"/>
      <c r="E50" s="31"/>
      <c r="F50" s="31"/>
      <c r="G50" s="31"/>
    </row>
    <row r="51" spans="3:7" customFormat="1" x14ac:dyDescent="0.2">
      <c r="C51" s="143"/>
      <c r="E51" s="31"/>
      <c r="F51" s="31"/>
      <c r="G51" s="31"/>
    </row>
    <row r="52" spans="3:7" customFormat="1" x14ac:dyDescent="0.2">
      <c r="C52" s="143"/>
      <c r="E52" s="31"/>
      <c r="F52" s="31"/>
      <c r="G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39370078740157483" right="0" top="0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N86"/>
  <sheetViews>
    <sheetView zoomScale="85" zoomScaleNormal="8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F56" sqref="F55:F56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44" customWidth="1"/>
    <col min="4" max="4" width="1.83203125" style="2" customWidth="1"/>
    <col min="5" max="6" width="18.83203125" style="2" customWidth="1"/>
    <col min="7" max="8" width="21" style="2" customWidth="1"/>
    <col min="9" max="9" width="18.83203125" style="1" customWidth="1"/>
    <col min="10" max="10" width="9.33203125" style="1" customWidth="1"/>
    <col min="11" max="16384" width="9.33203125" style="1"/>
  </cols>
  <sheetData>
    <row r="1" spans="1:14" s="11" customFormat="1" ht="18.75" customHeight="1" x14ac:dyDescent="0.25">
      <c r="A1" s="86"/>
      <c r="B1" s="105"/>
      <c r="C1" s="136"/>
      <c r="D1" s="105"/>
      <c r="E1" s="110"/>
      <c r="F1" s="110"/>
      <c r="G1" s="110" t="s">
        <v>32</v>
      </c>
      <c r="H1" s="107" t="str">
        <f>Reporting_Country_Code</f>
        <v>922</v>
      </c>
      <c r="I1" s="107"/>
      <c r="J1" s="107"/>
    </row>
    <row r="2" spans="1:14" s="11" customFormat="1" ht="18" x14ac:dyDescent="0.25">
      <c r="A2" s="9"/>
      <c r="B2" s="129"/>
      <c r="C2" s="145"/>
      <c r="D2" s="105"/>
      <c r="E2" s="168" t="s">
        <v>116</v>
      </c>
      <c r="F2" s="168"/>
      <c r="G2" s="168"/>
      <c r="H2" s="168"/>
      <c r="I2" s="108"/>
      <c r="J2" s="109"/>
      <c r="K2" s="108"/>
      <c r="L2" s="108"/>
      <c r="M2" s="108"/>
      <c r="N2" s="108"/>
    </row>
    <row r="3" spans="1:14" s="11" customFormat="1" ht="33.75" customHeight="1" x14ac:dyDescent="0.2">
      <c r="A3" s="87"/>
      <c r="B3" s="174" t="s">
        <v>106</v>
      </c>
      <c r="C3" s="175"/>
      <c r="D3" s="106"/>
      <c r="E3" s="111"/>
      <c r="F3" s="111"/>
      <c r="G3" s="111"/>
      <c r="H3" s="111"/>
      <c r="I3" s="108"/>
    </row>
    <row r="4" spans="1:14" s="11" customFormat="1" x14ac:dyDescent="0.2">
      <c r="A4" s="156"/>
      <c r="B4" s="176" t="str">
        <f>Reporting_Sector_Code</f>
        <v>GG</v>
      </c>
      <c r="C4" s="172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8" t="s">
        <v>125</v>
      </c>
    </row>
    <row r="5" spans="1:14" s="11" customFormat="1" ht="37.5" customHeight="1" x14ac:dyDescent="0.2">
      <c r="A5" s="89"/>
      <c r="B5" s="177"/>
      <c r="C5" s="173"/>
      <c r="D5" s="90"/>
      <c r="E5" s="155" t="s">
        <v>121</v>
      </c>
      <c r="F5" s="155" t="s">
        <v>121</v>
      </c>
      <c r="G5" s="155" t="s">
        <v>121</v>
      </c>
      <c r="H5" s="155" t="s">
        <v>121</v>
      </c>
    </row>
    <row r="6" spans="1:14" ht="12.75" customHeight="1" x14ac:dyDescent="0.2">
      <c r="A6" s="34"/>
      <c r="B6" s="91">
        <v>1</v>
      </c>
      <c r="C6" s="137" t="s">
        <v>63</v>
      </c>
      <c r="D6" s="92"/>
      <c r="E6" s="127">
        <f>E7+E14+E15+E16</f>
        <v>19424.333999999995</v>
      </c>
      <c r="F6" s="127">
        <f t="shared" ref="F6:H6" si="0">F7+F14+F15+F16</f>
        <v>15876.387000000002</v>
      </c>
      <c r="G6" s="127">
        <f t="shared" si="0"/>
        <v>18938.914000000001</v>
      </c>
      <c r="H6" s="127">
        <f t="shared" si="0"/>
        <v>25508.749999999996</v>
      </c>
    </row>
    <row r="7" spans="1:14" ht="12.75" customHeight="1" x14ac:dyDescent="0.2">
      <c r="A7" s="38"/>
      <c r="B7" s="91">
        <v>11</v>
      </c>
      <c r="C7" s="139" t="s">
        <v>64</v>
      </c>
      <c r="D7" s="93"/>
      <c r="E7" s="103">
        <f>E8+E9+E10+E11+E12+E13</f>
        <v>10653.434999999998</v>
      </c>
      <c r="F7" s="103">
        <f t="shared" ref="F7:H7" si="1">F8+F9+F10+F11+F12+F13</f>
        <v>7222.2100000000009</v>
      </c>
      <c r="G7" s="103">
        <f t="shared" si="1"/>
        <v>9607.6200000000008</v>
      </c>
      <c r="H7" s="103">
        <f t="shared" si="1"/>
        <v>13017.460000000001</v>
      </c>
    </row>
    <row r="8" spans="1:14" ht="12.75" customHeight="1" x14ac:dyDescent="0.2">
      <c r="A8" s="38"/>
      <c r="B8" s="91">
        <v>111</v>
      </c>
      <c r="C8" s="139" t="s">
        <v>65</v>
      </c>
      <c r="D8" s="94"/>
      <c r="E8" s="103">
        <v>4774.0339999999997</v>
      </c>
      <c r="F8" s="104">
        <v>2972.22</v>
      </c>
      <c r="G8" s="103">
        <v>4116.3440000000001</v>
      </c>
      <c r="H8" s="103">
        <v>6558.0990000000011</v>
      </c>
    </row>
    <row r="9" spans="1:14" ht="12.75" customHeight="1" x14ac:dyDescent="0.2">
      <c r="A9" s="38"/>
      <c r="B9" s="91">
        <v>112</v>
      </c>
      <c r="C9" s="139" t="s">
        <v>66</v>
      </c>
      <c r="D9" s="94"/>
      <c r="E9" s="103">
        <v>0</v>
      </c>
      <c r="F9" s="104">
        <v>0</v>
      </c>
      <c r="G9" s="103">
        <v>0</v>
      </c>
      <c r="H9" s="103">
        <v>0</v>
      </c>
    </row>
    <row r="10" spans="1:14" ht="12.75" customHeight="1" x14ac:dyDescent="0.2">
      <c r="A10" s="38"/>
      <c r="B10" s="91">
        <v>113</v>
      </c>
      <c r="C10" s="139" t="s">
        <v>67</v>
      </c>
      <c r="D10" s="94"/>
      <c r="E10" s="103">
        <v>1022.17</v>
      </c>
      <c r="F10" s="104">
        <v>-321.113</v>
      </c>
      <c r="G10" s="103">
        <v>541.55600000000004</v>
      </c>
      <c r="H10" s="103">
        <v>493.10799999999995</v>
      </c>
    </row>
    <row r="11" spans="1:14" ht="12.75" customHeight="1" x14ac:dyDescent="0.2">
      <c r="A11" s="38"/>
      <c r="B11" s="91">
        <v>114</v>
      </c>
      <c r="C11" s="139" t="s">
        <v>68</v>
      </c>
      <c r="D11" s="94"/>
      <c r="E11" s="103">
        <v>4286.5940000000001</v>
      </c>
      <c r="F11" s="104">
        <v>3983.6970000000001</v>
      </c>
      <c r="G11" s="103">
        <v>4433.8329999999996</v>
      </c>
      <c r="H11" s="103">
        <v>5118.9799999999987</v>
      </c>
    </row>
    <row r="12" spans="1:14" ht="12.75" customHeight="1" x14ac:dyDescent="0.2">
      <c r="A12" s="38"/>
      <c r="B12" s="91">
        <v>115</v>
      </c>
      <c r="C12" s="139" t="s">
        <v>69</v>
      </c>
      <c r="D12" s="94"/>
      <c r="E12" s="103">
        <v>577.43499999999995</v>
      </c>
      <c r="F12" s="104">
        <v>579.80600000000004</v>
      </c>
      <c r="G12" s="103">
        <v>515.10900000000004</v>
      </c>
      <c r="H12" s="103">
        <v>846.33299999999997</v>
      </c>
    </row>
    <row r="13" spans="1:14" ht="12.75" customHeight="1" x14ac:dyDescent="0.2">
      <c r="A13" s="38"/>
      <c r="B13" s="91">
        <v>116</v>
      </c>
      <c r="C13" s="139" t="s">
        <v>70</v>
      </c>
      <c r="D13" s="94"/>
      <c r="E13" s="103">
        <v>-6.798</v>
      </c>
      <c r="F13" s="104">
        <v>7.6</v>
      </c>
      <c r="G13" s="103">
        <v>0.77800000000000002</v>
      </c>
      <c r="H13" s="103">
        <v>0.94</v>
      </c>
    </row>
    <row r="14" spans="1:14" ht="12.75" customHeight="1" x14ac:dyDescent="0.2">
      <c r="A14" s="38"/>
      <c r="B14" s="91">
        <v>12</v>
      </c>
      <c r="C14" s="139" t="s">
        <v>71</v>
      </c>
      <c r="D14" s="93"/>
      <c r="E14" s="103">
        <v>3178.348</v>
      </c>
      <c r="F14" s="104">
        <v>2683.5549999999998</v>
      </c>
      <c r="G14" s="103">
        <v>3142.732</v>
      </c>
      <c r="H14" s="103">
        <v>3921.5849999999991</v>
      </c>
    </row>
    <row r="15" spans="1:14" ht="12.75" customHeight="1" x14ac:dyDescent="0.2">
      <c r="A15" s="38"/>
      <c r="B15" s="91">
        <v>13</v>
      </c>
      <c r="C15" s="139" t="s">
        <v>72</v>
      </c>
      <c r="D15" s="93"/>
      <c r="E15" s="103">
        <v>5.0999999999999997E-2</v>
      </c>
      <c r="F15" s="104">
        <v>-0.05</v>
      </c>
      <c r="G15" s="103">
        <v>6.0000000000000001E-3</v>
      </c>
      <c r="H15" s="103">
        <v>-7.0000000000000001E-3</v>
      </c>
    </row>
    <row r="16" spans="1:14" ht="12.75" customHeight="1" x14ac:dyDescent="0.2">
      <c r="A16" s="38"/>
      <c r="B16" s="91">
        <v>14</v>
      </c>
      <c r="C16" s="139" t="s">
        <v>73</v>
      </c>
      <c r="D16" s="93"/>
      <c r="E16" s="103">
        <v>5592.5</v>
      </c>
      <c r="F16" s="104">
        <v>5970.6719999999996</v>
      </c>
      <c r="G16" s="103">
        <v>6188.5559999999996</v>
      </c>
      <c r="H16" s="103">
        <v>8569.7119999999995</v>
      </c>
    </row>
    <row r="17" spans="1:8" ht="12.75" customHeight="1" x14ac:dyDescent="0.2">
      <c r="A17" s="34"/>
      <c r="B17" s="91">
        <v>2</v>
      </c>
      <c r="C17" s="137" t="s">
        <v>74</v>
      </c>
      <c r="D17" s="92"/>
      <c r="E17" s="127">
        <v>14495.14</v>
      </c>
      <c r="F17" s="128">
        <v>15751.135</v>
      </c>
      <c r="G17" s="127">
        <v>15829.797</v>
      </c>
      <c r="H17" s="127">
        <v>23317.428</v>
      </c>
    </row>
    <row r="18" spans="1:8" ht="12.75" customHeight="1" x14ac:dyDescent="0.2">
      <c r="A18" s="38"/>
      <c r="B18" s="91">
        <v>21</v>
      </c>
      <c r="C18" s="139" t="s">
        <v>75</v>
      </c>
      <c r="D18" s="93"/>
      <c r="E18" s="103"/>
      <c r="F18" s="104"/>
      <c r="G18" s="103"/>
      <c r="H18" s="103"/>
    </row>
    <row r="19" spans="1:8" ht="12.75" customHeight="1" x14ac:dyDescent="0.2">
      <c r="A19" s="38"/>
      <c r="B19" s="91">
        <v>22</v>
      </c>
      <c r="C19" s="139" t="s">
        <v>76</v>
      </c>
      <c r="D19" s="93"/>
      <c r="E19" s="103"/>
      <c r="F19" s="104"/>
      <c r="G19" s="103"/>
      <c r="H19" s="103"/>
    </row>
    <row r="20" spans="1:8" ht="12.75" customHeight="1" x14ac:dyDescent="0.2">
      <c r="A20" s="38"/>
      <c r="B20" s="91">
        <v>23</v>
      </c>
      <c r="C20" s="139" t="s">
        <v>77</v>
      </c>
      <c r="D20" s="93"/>
      <c r="E20" s="103"/>
      <c r="F20" s="104"/>
      <c r="G20" s="103"/>
      <c r="H20" s="103"/>
    </row>
    <row r="21" spans="1:8" ht="12.75" customHeight="1" x14ac:dyDescent="0.2">
      <c r="A21" s="38"/>
      <c r="B21" s="91">
        <v>24</v>
      </c>
      <c r="C21" s="139" t="s">
        <v>78</v>
      </c>
      <c r="D21" s="93"/>
      <c r="E21" s="103"/>
      <c r="F21" s="104"/>
      <c r="G21" s="103"/>
      <c r="H21" s="103"/>
    </row>
    <row r="22" spans="1:8" ht="12.75" customHeight="1" x14ac:dyDescent="0.2">
      <c r="A22" s="38"/>
      <c r="B22" s="91">
        <v>25</v>
      </c>
      <c r="C22" s="139" t="s">
        <v>79</v>
      </c>
      <c r="D22" s="93"/>
      <c r="E22" s="103"/>
      <c r="F22" s="104"/>
      <c r="G22" s="103"/>
      <c r="H22" s="103"/>
    </row>
    <row r="23" spans="1:8" ht="12.75" customHeight="1" x14ac:dyDescent="0.2">
      <c r="A23" s="38"/>
      <c r="B23" s="91">
        <v>26</v>
      </c>
      <c r="C23" s="139" t="s">
        <v>72</v>
      </c>
      <c r="D23" s="93"/>
      <c r="E23" s="103"/>
      <c r="F23" s="104"/>
      <c r="G23" s="103"/>
      <c r="H23" s="103"/>
    </row>
    <row r="24" spans="1:8" ht="12.75" customHeight="1" x14ac:dyDescent="0.2">
      <c r="A24" s="38"/>
      <c r="B24" s="91">
        <v>27</v>
      </c>
      <c r="C24" s="139" t="s">
        <v>80</v>
      </c>
      <c r="D24" s="93"/>
      <c r="E24" s="103"/>
      <c r="F24" s="104"/>
      <c r="G24" s="103"/>
      <c r="H24" s="103"/>
    </row>
    <row r="25" spans="1:8" ht="12.75" customHeight="1" x14ac:dyDescent="0.2">
      <c r="A25" s="38"/>
      <c r="B25" s="91">
        <v>28</v>
      </c>
      <c r="C25" s="139" t="s">
        <v>81</v>
      </c>
      <c r="D25" s="93"/>
      <c r="E25" s="103"/>
      <c r="F25" s="104"/>
      <c r="G25" s="103"/>
      <c r="H25" s="103"/>
    </row>
    <row r="26" spans="1:8" ht="12.75" customHeight="1" x14ac:dyDescent="0.2">
      <c r="A26" s="40"/>
      <c r="B26" s="91" t="s">
        <v>18</v>
      </c>
      <c r="C26" s="146" t="s">
        <v>82</v>
      </c>
      <c r="D26" s="95"/>
      <c r="E26" s="128">
        <v>5663.5050000000001</v>
      </c>
      <c r="F26" s="128">
        <v>859.56299999999999</v>
      </c>
      <c r="G26" s="128">
        <v>3843.4280000000008</v>
      </c>
      <c r="H26" s="128">
        <v>2925.7810000000031</v>
      </c>
    </row>
    <row r="27" spans="1:8" ht="12.75" customHeight="1" x14ac:dyDescent="0.2">
      <c r="A27" s="44"/>
      <c r="B27" s="91" t="s">
        <v>19</v>
      </c>
      <c r="C27" s="147" t="s">
        <v>83</v>
      </c>
      <c r="D27" s="96"/>
      <c r="E27" s="128">
        <f>E6-E17</f>
        <v>4929.1939999999959</v>
      </c>
      <c r="F27" s="128">
        <f t="shared" ref="F27:H27" si="2">F6-F17</f>
        <v>125.25200000000223</v>
      </c>
      <c r="G27" s="128">
        <f t="shared" si="2"/>
        <v>3109.1170000000002</v>
      </c>
      <c r="H27" s="128">
        <f t="shared" si="2"/>
        <v>2191.3219999999965</v>
      </c>
    </row>
    <row r="28" spans="1:8" ht="12.75" customHeight="1" x14ac:dyDescent="0.2">
      <c r="A28" s="45"/>
      <c r="B28" s="97">
        <v>31</v>
      </c>
      <c r="C28" s="148" t="s">
        <v>84</v>
      </c>
      <c r="D28" s="98"/>
      <c r="E28" s="128">
        <v>-27.861999999999998</v>
      </c>
      <c r="F28" s="128">
        <v>102.67400000000001</v>
      </c>
      <c r="G28" s="128">
        <v>555.62199999999996</v>
      </c>
      <c r="H28" s="128">
        <v>4527.5349999999999</v>
      </c>
    </row>
    <row r="29" spans="1:8" ht="12.75" customHeight="1" x14ac:dyDescent="0.2">
      <c r="A29" s="45"/>
      <c r="B29" s="97">
        <v>31.1</v>
      </c>
      <c r="C29" s="149" t="s">
        <v>85</v>
      </c>
      <c r="D29" s="99"/>
      <c r="E29" s="104"/>
      <c r="F29" s="104"/>
      <c r="G29" s="104"/>
      <c r="H29" s="104"/>
    </row>
    <row r="30" spans="1:8" ht="12.75" customHeight="1" x14ac:dyDescent="0.2">
      <c r="A30" s="45"/>
      <c r="B30" s="97">
        <v>31.2</v>
      </c>
      <c r="C30" s="149" t="s">
        <v>86</v>
      </c>
      <c r="D30" s="99"/>
      <c r="E30" s="104"/>
      <c r="F30" s="104"/>
      <c r="G30" s="104"/>
      <c r="H30" s="104"/>
    </row>
    <row r="31" spans="1:8" ht="12.75" customHeight="1" x14ac:dyDescent="0.2">
      <c r="A31" s="45"/>
      <c r="B31" s="97">
        <v>31.3</v>
      </c>
      <c r="C31" s="149" t="s">
        <v>87</v>
      </c>
      <c r="D31" s="99"/>
      <c r="E31" s="104"/>
      <c r="F31" s="104"/>
      <c r="G31" s="104"/>
      <c r="H31" s="104"/>
    </row>
    <row r="32" spans="1:8" ht="12.75" customHeight="1" x14ac:dyDescent="0.2">
      <c r="A32" s="40"/>
      <c r="B32" s="91" t="s">
        <v>20</v>
      </c>
      <c r="C32" s="146" t="s">
        <v>88</v>
      </c>
      <c r="D32" s="95"/>
      <c r="E32" s="128">
        <f>E6-E17-E28</f>
        <v>4957.0559999999959</v>
      </c>
      <c r="F32" s="128">
        <f t="shared" ref="F32:H32" si="3">F6-F17-F28</f>
        <v>22.57800000000222</v>
      </c>
      <c r="G32" s="128">
        <f t="shared" si="3"/>
        <v>2553.4950000000003</v>
      </c>
      <c r="H32" s="128">
        <f t="shared" si="3"/>
        <v>-2336.2130000000034</v>
      </c>
    </row>
    <row r="33" spans="1:8" ht="12.75" customHeight="1" x14ac:dyDescent="0.2">
      <c r="A33" s="34"/>
      <c r="B33" s="91">
        <v>32</v>
      </c>
      <c r="C33" s="137" t="s">
        <v>89</v>
      </c>
      <c r="D33" s="92"/>
      <c r="E33" s="128">
        <f>E35+E36+E37+E38+E39+E40+E41+E42</f>
        <v>5154.3760000000002</v>
      </c>
      <c r="F33" s="128">
        <f t="shared" ref="F33:H33" si="4">F35+F36+F37+F38+F39+F40+F41+F42</f>
        <v>585.06799999999987</v>
      </c>
      <c r="G33" s="128">
        <f t="shared" si="4"/>
        <v>1313.3380000000002</v>
      </c>
      <c r="H33" s="128">
        <f t="shared" si="4"/>
        <v>1000.7919999999998</v>
      </c>
    </row>
    <row r="34" spans="1:8" ht="12.75" customHeight="1" x14ac:dyDescent="0.2">
      <c r="A34" s="35"/>
      <c r="B34" s="91"/>
      <c r="C34" s="138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9" t="s">
        <v>52</v>
      </c>
      <c r="D35" s="93"/>
      <c r="E35" s="104">
        <v>0</v>
      </c>
      <c r="F35" s="104">
        <v>0</v>
      </c>
      <c r="G35" s="104">
        <v>0</v>
      </c>
      <c r="H35" s="133">
        <v>0</v>
      </c>
    </row>
    <row r="36" spans="1:8" ht="12.75" customHeight="1" x14ac:dyDescent="0.2">
      <c r="A36" s="27"/>
      <c r="B36" s="91">
        <v>3202</v>
      </c>
      <c r="C36" s="139" t="s">
        <v>53</v>
      </c>
      <c r="D36" s="93"/>
      <c r="E36" s="103">
        <v>1311.9259999999999</v>
      </c>
      <c r="F36" s="103">
        <v>182.756</v>
      </c>
      <c r="G36" s="103">
        <v>-1044.029</v>
      </c>
      <c r="H36" s="103">
        <v>-1390.8339999999998</v>
      </c>
    </row>
    <row r="37" spans="1:8" ht="12.75" customHeight="1" x14ac:dyDescent="0.2">
      <c r="A37" s="27"/>
      <c r="B37" s="91">
        <v>3203</v>
      </c>
      <c r="C37" s="139" t="s">
        <v>108</v>
      </c>
      <c r="D37" s="93"/>
      <c r="E37" s="103">
        <v>173.374</v>
      </c>
      <c r="F37" s="103">
        <v>101.923</v>
      </c>
      <c r="G37" s="104">
        <v>239.94200000000001</v>
      </c>
      <c r="H37" s="104">
        <v>184.51900000000001</v>
      </c>
    </row>
    <row r="38" spans="1:8" ht="12.75" customHeight="1" x14ac:dyDescent="0.2">
      <c r="A38" s="27"/>
      <c r="B38" s="91">
        <v>3204</v>
      </c>
      <c r="C38" s="139" t="s">
        <v>54</v>
      </c>
      <c r="D38" s="93"/>
      <c r="E38" s="103">
        <v>72.352000000000004</v>
      </c>
      <c r="F38" s="104">
        <v>70.765000000000001</v>
      </c>
      <c r="G38" s="104">
        <v>36.042999999999999</v>
      </c>
      <c r="H38" s="104">
        <v>340.34199999999998</v>
      </c>
    </row>
    <row r="39" spans="1:8" ht="12.75" customHeight="1" x14ac:dyDescent="0.2">
      <c r="A39" s="27"/>
      <c r="B39" s="91">
        <v>3205</v>
      </c>
      <c r="C39" s="139" t="s">
        <v>55</v>
      </c>
      <c r="D39" s="93"/>
      <c r="E39" s="103">
        <v>75.846000000000004</v>
      </c>
      <c r="F39" s="104">
        <v>160.31</v>
      </c>
      <c r="G39" s="104">
        <v>65.912999999999997</v>
      </c>
      <c r="H39" s="104">
        <v>770.24500000000012</v>
      </c>
    </row>
    <row r="40" spans="1:8" ht="12.75" customHeight="1" x14ac:dyDescent="0.2">
      <c r="A40" s="27"/>
      <c r="B40" s="91">
        <v>3206</v>
      </c>
      <c r="C40" s="139" t="s">
        <v>56</v>
      </c>
      <c r="D40" s="93"/>
      <c r="E40" s="104">
        <v>0</v>
      </c>
      <c r="F40" s="104">
        <v>0</v>
      </c>
      <c r="G40" s="104">
        <v>0</v>
      </c>
      <c r="H40" s="104">
        <v>0</v>
      </c>
    </row>
    <row r="41" spans="1:8" ht="12.75" customHeight="1" x14ac:dyDescent="0.2">
      <c r="A41" s="27"/>
      <c r="B41" s="91">
        <v>3207</v>
      </c>
      <c r="C41" s="139" t="s">
        <v>57</v>
      </c>
      <c r="D41" s="93"/>
      <c r="E41" s="104">
        <v>0</v>
      </c>
      <c r="F41" s="104">
        <v>0</v>
      </c>
      <c r="G41" s="104">
        <v>0</v>
      </c>
      <c r="H41" s="104">
        <v>0</v>
      </c>
    </row>
    <row r="42" spans="1:8" ht="12.75" customHeight="1" x14ac:dyDescent="0.2">
      <c r="A42" s="35"/>
      <c r="B42" s="91">
        <v>3208</v>
      </c>
      <c r="C42" s="139" t="s">
        <v>58</v>
      </c>
      <c r="D42" s="93"/>
      <c r="E42" s="104">
        <v>3520.8780000000002</v>
      </c>
      <c r="F42" s="104">
        <v>69.313999999999993</v>
      </c>
      <c r="G42" s="104">
        <v>2015.4690000000001</v>
      </c>
      <c r="H42" s="104">
        <v>1096.5199999999995</v>
      </c>
    </row>
    <row r="43" spans="1:8" ht="12.75" customHeight="1" x14ac:dyDescent="0.2">
      <c r="A43" s="27"/>
      <c r="B43" s="91"/>
      <c r="C43" s="138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9" t="s">
        <v>110</v>
      </c>
      <c r="D44" s="93"/>
      <c r="E44" s="104">
        <v>5081.6580000000004</v>
      </c>
      <c r="F44" s="103">
        <v>525.22500000000002</v>
      </c>
      <c r="G44" s="104">
        <v>1300.921</v>
      </c>
      <c r="H44" s="104">
        <v>130.06199999999967</v>
      </c>
    </row>
    <row r="45" spans="1:8" ht="12.75" customHeight="1" x14ac:dyDescent="0.2">
      <c r="A45" s="27"/>
      <c r="B45" s="91">
        <v>322</v>
      </c>
      <c r="C45" s="139" t="s">
        <v>111</v>
      </c>
      <c r="D45" s="93"/>
      <c r="E45" s="104">
        <v>72.718999999999994</v>
      </c>
      <c r="F45" s="104">
        <v>59.844999999999999</v>
      </c>
      <c r="G45" s="104">
        <v>12.417</v>
      </c>
      <c r="H45" s="104">
        <v>870.72699999999986</v>
      </c>
    </row>
    <row r="46" spans="1:8" ht="12.75" customHeight="1" x14ac:dyDescent="0.2">
      <c r="A46" s="41"/>
      <c r="B46" s="91">
        <v>33</v>
      </c>
      <c r="C46" s="137" t="s">
        <v>90</v>
      </c>
      <c r="D46" s="92"/>
      <c r="E46" s="128">
        <f>E48+E49+E50+E51+E52+E53+E54+E55</f>
        <v>197.32199999999997</v>
      </c>
      <c r="F46" s="128">
        <f t="shared" ref="F46:H46" si="5">F48+F49+F50+F51+F52+F53+F54+F55</f>
        <v>562.49299999999994</v>
      </c>
      <c r="G46" s="128">
        <f t="shared" si="5"/>
        <v>-1240.1559999999999</v>
      </c>
      <c r="H46" s="128">
        <f t="shared" si="5"/>
        <v>3336.9989999999998</v>
      </c>
    </row>
    <row r="47" spans="1:8" ht="12.75" customHeight="1" x14ac:dyDescent="0.2">
      <c r="A47" s="35"/>
      <c r="B47" s="91"/>
      <c r="C47" s="138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40" t="s">
        <v>112</v>
      </c>
      <c r="D48" s="101"/>
      <c r="E48" s="104">
        <v>0</v>
      </c>
      <c r="F48" s="104">
        <v>0</v>
      </c>
      <c r="G48" s="104">
        <v>0</v>
      </c>
      <c r="H48" s="104">
        <v>0</v>
      </c>
    </row>
    <row r="49" spans="1:8" ht="12.75" customHeight="1" x14ac:dyDescent="0.2">
      <c r="A49" s="27"/>
      <c r="B49" s="91">
        <v>3302</v>
      </c>
      <c r="C49" s="139" t="s">
        <v>53</v>
      </c>
      <c r="D49" s="93"/>
      <c r="E49" s="104">
        <v>0</v>
      </c>
      <c r="F49" s="104">
        <v>0</v>
      </c>
      <c r="G49" s="104">
        <v>0</v>
      </c>
      <c r="H49" s="104">
        <v>0</v>
      </c>
    </row>
    <row r="50" spans="1:8" ht="12.75" customHeight="1" x14ac:dyDescent="0.2">
      <c r="A50" s="27"/>
      <c r="B50" s="91">
        <v>3303</v>
      </c>
      <c r="C50" s="139" t="s">
        <v>108</v>
      </c>
      <c r="D50" s="93"/>
      <c r="E50" s="104">
        <v>310.60399999999998</v>
      </c>
      <c r="F50" s="104">
        <v>58.536000000000001</v>
      </c>
      <c r="G50" s="104">
        <v>195.85300000000001</v>
      </c>
      <c r="H50" s="104">
        <v>1952.1379999999999</v>
      </c>
    </row>
    <row r="51" spans="1:8" ht="12.75" customHeight="1" x14ac:dyDescent="0.2">
      <c r="A51" s="27"/>
      <c r="B51" s="91">
        <v>3304</v>
      </c>
      <c r="C51" s="139" t="s">
        <v>54</v>
      </c>
      <c r="D51" s="93"/>
      <c r="E51" s="104">
        <v>-99.381</v>
      </c>
      <c r="F51" s="104">
        <v>2.9180000000000001</v>
      </c>
      <c r="G51" s="104">
        <v>-9.4689999999999994</v>
      </c>
      <c r="H51" s="104">
        <v>194.95499999999998</v>
      </c>
    </row>
    <row r="52" spans="1:8" ht="12.75" customHeight="1" x14ac:dyDescent="0.2">
      <c r="A52" s="27"/>
      <c r="B52" s="91">
        <v>3305</v>
      </c>
      <c r="C52" s="139" t="s">
        <v>55</v>
      </c>
      <c r="D52" s="93"/>
      <c r="E52" s="104">
        <v>0</v>
      </c>
      <c r="F52" s="104">
        <v>0</v>
      </c>
      <c r="G52" s="104">
        <v>0</v>
      </c>
      <c r="H52" s="104">
        <v>0</v>
      </c>
    </row>
    <row r="53" spans="1:8" ht="12.75" customHeight="1" x14ac:dyDescent="0.2">
      <c r="A53" s="27"/>
      <c r="B53" s="91">
        <v>3306</v>
      </c>
      <c r="C53" s="139" t="s">
        <v>56</v>
      </c>
      <c r="D53" s="93"/>
      <c r="E53" s="104">
        <v>0</v>
      </c>
      <c r="F53" s="104">
        <v>0</v>
      </c>
      <c r="G53" s="104">
        <v>0</v>
      </c>
      <c r="H53" s="104">
        <v>0</v>
      </c>
    </row>
    <row r="54" spans="1:8" ht="12.75" customHeight="1" x14ac:dyDescent="0.2">
      <c r="A54" s="27"/>
      <c r="B54" s="91">
        <v>3307</v>
      </c>
      <c r="C54" s="139" t="s">
        <v>57</v>
      </c>
      <c r="D54" s="93"/>
      <c r="E54" s="104">
        <v>0</v>
      </c>
      <c r="F54" s="104">
        <v>0</v>
      </c>
      <c r="G54" s="104">
        <v>0</v>
      </c>
      <c r="H54" s="104">
        <v>0</v>
      </c>
    </row>
    <row r="55" spans="1:8" ht="12.75" customHeight="1" x14ac:dyDescent="0.2">
      <c r="A55" s="27"/>
      <c r="B55" s="91">
        <v>3308</v>
      </c>
      <c r="C55" s="139" t="s">
        <v>60</v>
      </c>
      <c r="D55" s="93"/>
      <c r="E55" s="104">
        <v>-13.901</v>
      </c>
      <c r="F55" s="104">
        <v>501.03899999999999</v>
      </c>
      <c r="G55" s="104">
        <v>-1426.54</v>
      </c>
      <c r="H55" s="104">
        <v>1189.9059999999999</v>
      </c>
    </row>
    <row r="56" spans="1:8" ht="12.75" customHeight="1" x14ac:dyDescent="0.2">
      <c r="A56" s="35"/>
      <c r="B56" s="91"/>
      <c r="C56" s="138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9" t="s">
        <v>110</v>
      </c>
      <c r="D57" s="93"/>
      <c r="E57" s="104">
        <v>213.904</v>
      </c>
      <c r="F57" s="104">
        <v>562.39</v>
      </c>
      <c r="G57" s="104">
        <v>-1223.4780000000001</v>
      </c>
      <c r="H57" s="104">
        <v>3888.835</v>
      </c>
    </row>
    <row r="58" spans="1:8" ht="12.75" customHeight="1" x14ac:dyDescent="0.2">
      <c r="A58" s="28"/>
      <c r="B58" s="91">
        <v>332</v>
      </c>
      <c r="C58" s="139" t="s">
        <v>111</v>
      </c>
      <c r="D58" s="93"/>
      <c r="E58" s="104">
        <v>-16.582000000000001</v>
      </c>
      <c r="F58" s="104">
        <v>0.10299999999999999</v>
      </c>
      <c r="G58" s="104">
        <v>-16.678000000000001</v>
      </c>
      <c r="H58" s="104">
        <v>-551.83600000000001</v>
      </c>
    </row>
    <row r="59" spans="1:8" ht="12.75" customHeight="1" x14ac:dyDescent="0.2">
      <c r="A59" s="42"/>
      <c r="B59" s="91" t="s">
        <v>21</v>
      </c>
      <c r="C59" s="138" t="s">
        <v>114</v>
      </c>
      <c r="D59" s="100"/>
      <c r="E59" s="128">
        <f>E33-E46-E32</f>
        <v>-1.9999999958599801E-3</v>
      </c>
      <c r="F59" s="128">
        <f t="shared" ref="F59:H59" si="6">F33-F46-F32</f>
        <v>-3.0000000022880613E-3</v>
      </c>
      <c r="G59" s="128">
        <f t="shared" si="6"/>
        <v>-1.0000000002037268E-3</v>
      </c>
      <c r="H59" s="128">
        <f t="shared" si="6"/>
        <v>6.0000000034960976E-3</v>
      </c>
    </row>
    <row r="60" spans="1:8" ht="12.75" customHeight="1" x14ac:dyDescent="0.2">
      <c r="A60" s="43"/>
      <c r="B60" s="91"/>
      <c r="C60" s="150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8" t="s">
        <v>115</v>
      </c>
      <c r="D61" s="100"/>
      <c r="E61" s="103">
        <f>E17+E28</f>
        <v>14467.278</v>
      </c>
      <c r="F61" s="103">
        <f t="shared" ref="F61:H61" si="7">F17+F28</f>
        <v>15853.809000000001</v>
      </c>
      <c r="G61" s="103">
        <f t="shared" si="7"/>
        <v>16385.419000000002</v>
      </c>
      <c r="H61" s="103">
        <f t="shared" si="7"/>
        <v>27844.963</v>
      </c>
    </row>
    <row r="62" spans="1:8" customFormat="1" x14ac:dyDescent="0.2">
      <c r="A62" s="29"/>
      <c r="B62" s="25"/>
      <c r="C62" s="151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51"/>
      <c r="D63" s="25"/>
      <c r="E63" s="31"/>
      <c r="F63" s="31"/>
      <c r="G63" s="31"/>
      <c r="H63" s="31"/>
    </row>
    <row r="64" spans="1:8" customFormat="1" x14ac:dyDescent="0.2">
      <c r="C64" s="143"/>
      <c r="E64" s="31"/>
      <c r="F64" s="31"/>
      <c r="G64" s="31"/>
      <c r="H64" s="31"/>
    </row>
    <row r="65" spans="3:8" customFormat="1" x14ac:dyDescent="0.2">
      <c r="C65" s="143"/>
      <c r="E65" s="31"/>
      <c r="F65" s="31"/>
      <c r="G65" s="31"/>
      <c r="H65" s="31"/>
    </row>
    <row r="66" spans="3:8" customFormat="1" x14ac:dyDescent="0.2">
      <c r="C66" s="143"/>
      <c r="E66" s="31"/>
      <c r="F66" s="31"/>
      <c r="G66" s="31"/>
      <c r="H66" s="31"/>
    </row>
    <row r="67" spans="3:8" customFormat="1" x14ac:dyDescent="0.2">
      <c r="C67" s="143"/>
      <c r="E67" s="31"/>
      <c r="F67" s="31"/>
      <c r="G67" s="31"/>
      <c r="H67" s="31"/>
    </row>
    <row r="68" spans="3:8" customFormat="1" x14ac:dyDescent="0.2">
      <c r="C68" s="143"/>
      <c r="E68" s="31"/>
      <c r="F68" s="31"/>
      <c r="G68" s="31"/>
      <c r="H68" s="31"/>
    </row>
    <row r="69" spans="3:8" customFormat="1" x14ac:dyDescent="0.2">
      <c r="C69" s="143"/>
      <c r="E69" s="31"/>
      <c r="F69" s="31"/>
      <c r="G69" s="31"/>
      <c r="H69" s="31"/>
    </row>
    <row r="70" spans="3:8" customFormat="1" x14ac:dyDescent="0.2">
      <c r="C70" s="143"/>
      <c r="E70" s="31"/>
      <c r="F70" s="31"/>
      <c r="G70" s="31"/>
      <c r="H70" s="31"/>
    </row>
    <row r="71" spans="3:8" customFormat="1" x14ac:dyDescent="0.2">
      <c r="C71" s="143"/>
      <c r="E71" s="31"/>
      <c r="F71" s="31"/>
      <c r="G71" s="31"/>
      <c r="H71" s="31"/>
    </row>
    <row r="72" spans="3:8" customFormat="1" x14ac:dyDescent="0.2">
      <c r="C72" s="143"/>
      <c r="E72" s="31"/>
      <c r="F72" s="31"/>
      <c r="G72" s="31"/>
      <c r="H72" s="31"/>
    </row>
    <row r="73" spans="3:8" customFormat="1" x14ac:dyDescent="0.2">
      <c r="C73" s="143"/>
      <c r="E73" s="31"/>
      <c r="F73" s="31"/>
      <c r="G73" s="31"/>
      <c r="H73" s="31"/>
    </row>
    <row r="74" spans="3:8" customFormat="1" x14ac:dyDescent="0.2">
      <c r="C74" s="143"/>
      <c r="E74" s="31"/>
      <c r="F74" s="31"/>
      <c r="G74" s="31"/>
      <c r="H74" s="31"/>
    </row>
    <row r="75" spans="3:8" customFormat="1" x14ac:dyDescent="0.2">
      <c r="C75" s="143"/>
      <c r="E75" s="31"/>
      <c r="F75" s="31"/>
      <c r="G75" s="31"/>
      <c r="H75" s="31"/>
    </row>
    <row r="76" spans="3:8" customFormat="1" x14ac:dyDescent="0.2">
      <c r="C76" s="143"/>
      <c r="E76" s="31"/>
      <c r="F76" s="31"/>
      <c r="G76" s="31"/>
      <c r="H76" s="31"/>
    </row>
    <row r="77" spans="3:8" customFormat="1" x14ac:dyDescent="0.2">
      <c r="C77" s="143"/>
      <c r="E77" s="31"/>
      <c r="F77" s="31"/>
      <c r="G77" s="31"/>
      <c r="H77" s="31"/>
    </row>
    <row r="78" spans="3:8" customFormat="1" x14ac:dyDescent="0.2">
      <c r="C78" s="143"/>
      <c r="E78" s="31"/>
      <c r="F78" s="31"/>
      <c r="G78" s="31"/>
      <c r="H78" s="31"/>
    </row>
    <row r="79" spans="3:8" customFormat="1" x14ac:dyDescent="0.2">
      <c r="C79" s="143"/>
      <c r="E79" s="31"/>
      <c r="F79" s="31"/>
      <c r="G79" s="31"/>
      <c r="H79" s="31"/>
    </row>
    <row r="80" spans="3:8" customFormat="1" x14ac:dyDescent="0.2">
      <c r="C80" s="143"/>
      <c r="E80" s="31"/>
      <c r="F80" s="31"/>
      <c r="G80" s="31"/>
      <c r="H80" s="31"/>
    </row>
    <row r="81" spans="3:8" customFormat="1" x14ac:dyDescent="0.2">
      <c r="C81" s="143"/>
      <c r="E81" s="31"/>
      <c r="F81" s="31"/>
      <c r="G81" s="31"/>
      <c r="H81" s="31"/>
    </row>
    <row r="82" spans="3:8" customFormat="1" x14ac:dyDescent="0.2">
      <c r="C82" s="143"/>
      <c r="E82" s="31"/>
      <c r="F82" s="31"/>
      <c r="G82" s="31"/>
      <c r="H82" s="31"/>
    </row>
    <row r="83" spans="3:8" customFormat="1" x14ac:dyDescent="0.2">
      <c r="C83" s="143"/>
      <c r="E83" s="31"/>
      <c r="F83" s="31"/>
      <c r="G83" s="31"/>
      <c r="H83" s="31"/>
    </row>
    <row r="84" spans="3:8" customFormat="1" x14ac:dyDescent="0.2">
      <c r="C84" s="143"/>
      <c r="E84" s="31"/>
      <c r="F84" s="31"/>
      <c r="G84" s="31"/>
      <c r="H84" s="31"/>
    </row>
    <row r="85" spans="3:8" customFormat="1" x14ac:dyDescent="0.2">
      <c r="C85" s="143"/>
      <c r="E85" s="31"/>
      <c r="F85" s="31"/>
      <c r="G85" s="31"/>
      <c r="H85" s="31"/>
    </row>
    <row r="86" spans="3:8" customFormat="1" x14ac:dyDescent="0.2">
      <c r="C86" s="143"/>
      <c r="E86" s="31"/>
      <c r="F86" s="31"/>
      <c r="G86" s="31"/>
      <c r="H86" s="31"/>
    </row>
  </sheetData>
  <mergeCells count="4">
    <mergeCell ref="E2:H2"/>
    <mergeCell ref="B3:C3"/>
    <mergeCell ref="B4:B5"/>
    <mergeCell ref="C4:C5"/>
  </mergeCells>
  <phoneticPr fontId="2" type="noConversion"/>
  <pageMargins left="0.19685039370078741" right="0" top="0" bottom="0" header="0" footer="0"/>
  <pageSetup paperSize="9" scale="84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K66"/>
  <sheetViews>
    <sheetView zoomScale="85" zoomScaleNormal="85" zoomScaleSheetLayoutView="100" workbookViewId="0">
      <pane xSplit="2" ySplit="5" topLeftCell="C33" activePane="bottomRight" state="frozen"/>
      <selection pane="topRight" activeCell="D1" sqref="D1"/>
      <selection pane="bottomLeft" activeCell="A6" sqref="A6"/>
      <selection pane="bottomRight" activeCell="G53" sqref="G53:G54"/>
    </sheetView>
  </sheetViews>
  <sheetFormatPr defaultRowHeight="12.75" x14ac:dyDescent="0.2"/>
  <cols>
    <col min="1" max="1" width="6" customWidth="1"/>
    <col min="2" max="2" width="53.33203125" style="143" customWidth="1"/>
    <col min="3" max="3" width="3.1640625" style="31" customWidth="1"/>
    <col min="4" max="5" width="18.83203125" customWidth="1"/>
    <col min="6" max="6" width="21" customWidth="1"/>
    <col min="7" max="7" width="18.83203125" customWidth="1"/>
    <col min="8" max="9" width="9.33203125" customWidth="1"/>
  </cols>
  <sheetData>
    <row r="1" spans="1:10" s="11" customFormat="1" ht="34.5" customHeight="1" x14ac:dyDescent="0.25">
      <c r="A1" s="105"/>
      <c r="B1" s="136"/>
      <c r="C1" s="86"/>
      <c r="D1" s="110"/>
      <c r="E1" s="110"/>
      <c r="F1" s="110" t="s">
        <v>32</v>
      </c>
      <c r="G1" s="107" t="str">
        <f>Reporting_Country_Code</f>
        <v>922</v>
      </c>
    </row>
    <row r="2" spans="1:10" s="11" customFormat="1" ht="21.75" customHeight="1" x14ac:dyDescent="0.25">
      <c r="A2" s="129"/>
      <c r="B2" s="145"/>
      <c r="C2" s="9"/>
      <c r="D2" s="168" t="s">
        <v>116</v>
      </c>
      <c r="E2" s="168"/>
      <c r="F2" s="168"/>
      <c r="G2" s="168"/>
    </row>
    <row r="3" spans="1:10" s="11" customFormat="1" ht="18" x14ac:dyDescent="0.2">
      <c r="A3" s="180" t="s">
        <v>120</v>
      </c>
      <c r="B3" s="180"/>
      <c r="C3" s="88"/>
      <c r="D3" s="165"/>
      <c r="E3" s="178"/>
      <c r="F3" s="178"/>
      <c r="G3" s="179"/>
    </row>
    <row r="4" spans="1:10" s="11" customFormat="1" x14ac:dyDescent="0.2">
      <c r="A4" s="181" t="str">
        <f>Reporting_Sector_Code</f>
        <v>GG</v>
      </c>
      <c r="B4" s="183" t="str">
        <f>Reporting_Sector_Name</f>
        <v>General Government</v>
      </c>
      <c r="C4" s="122"/>
      <c r="D4" s="157" t="s">
        <v>122</v>
      </c>
      <c r="E4" s="157" t="s">
        <v>123</v>
      </c>
      <c r="F4" s="157" t="s">
        <v>124</v>
      </c>
      <c r="G4" s="158" t="s">
        <v>125</v>
      </c>
    </row>
    <row r="5" spans="1:10" s="11" customFormat="1" ht="40.5" customHeight="1" x14ac:dyDescent="0.2">
      <c r="A5" s="182"/>
      <c r="B5" s="184"/>
      <c r="C5" s="122"/>
      <c r="D5" s="155" t="s">
        <v>121</v>
      </c>
      <c r="E5" s="155" t="s">
        <v>121</v>
      </c>
      <c r="F5" s="155" t="s">
        <v>121</v>
      </c>
      <c r="G5" s="155" t="s">
        <v>121</v>
      </c>
    </row>
    <row r="6" spans="1:10" ht="15" customHeight="1" x14ac:dyDescent="0.2">
      <c r="A6" s="118">
        <v>1</v>
      </c>
      <c r="B6" s="137" t="s">
        <v>91</v>
      </c>
      <c r="C6" s="92"/>
      <c r="D6" s="127">
        <f>D7+D14+D15+D16</f>
        <v>17323.501999999997</v>
      </c>
      <c r="E6" s="127">
        <f t="shared" ref="E6:G6" si="0">E7+E14+E15+E16</f>
        <v>17724.968000000001</v>
      </c>
      <c r="F6" s="127">
        <f t="shared" si="0"/>
        <v>17789.319000000003</v>
      </c>
      <c r="G6" s="127">
        <f t="shared" si="0"/>
        <v>22759.478999999992</v>
      </c>
    </row>
    <row r="7" spans="1:10" ht="15" customHeight="1" x14ac:dyDescent="0.2">
      <c r="A7" s="118">
        <v>11</v>
      </c>
      <c r="B7" s="139" t="s">
        <v>64</v>
      </c>
      <c r="C7" s="93"/>
      <c r="D7" s="123">
        <f>D8+D9+D10+D11+D12+D13</f>
        <v>8791.9349999999977</v>
      </c>
      <c r="E7" s="123">
        <f t="shared" ref="E7:G7" si="1">E8+E9+E10+E11+E12+E13</f>
        <v>9290.2090000000007</v>
      </c>
      <c r="F7" s="123">
        <f t="shared" si="1"/>
        <v>9140.2860000000019</v>
      </c>
      <c r="G7" s="123">
        <f t="shared" si="1"/>
        <v>12508.438999999998</v>
      </c>
      <c r="J7" s="33"/>
    </row>
    <row r="8" spans="1:10" ht="15" customHeight="1" x14ac:dyDescent="0.2">
      <c r="A8" s="119">
        <v>111</v>
      </c>
      <c r="B8" s="139" t="s">
        <v>65</v>
      </c>
      <c r="C8" s="94"/>
      <c r="D8" s="123">
        <v>3671.4380000000001</v>
      </c>
      <c r="E8" s="123">
        <v>4409.6499999999996</v>
      </c>
      <c r="F8" s="123">
        <v>4237.8630000000003</v>
      </c>
      <c r="G8" s="131">
        <v>5570.8289999999988</v>
      </c>
    </row>
    <row r="9" spans="1:10" ht="15" customHeight="1" x14ac:dyDescent="0.2">
      <c r="A9" s="119">
        <v>112</v>
      </c>
      <c r="B9" s="139" t="s">
        <v>66</v>
      </c>
      <c r="C9" s="94"/>
      <c r="D9" s="123">
        <v>0</v>
      </c>
      <c r="E9" s="123">
        <v>0</v>
      </c>
      <c r="F9" s="123">
        <v>0</v>
      </c>
      <c r="G9" s="131">
        <v>0</v>
      </c>
    </row>
    <row r="10" spans="1:10" ht="15" customHeight="1" x14ac:dyDescent="0.2">
      <c r="A10" s="119">
        <v>113</v>
      </c>
      <c r="B10" s="139" t="s">
        <v>67</v>
      </c>
      <c r="C10" s="94"/>
      <c r="D10" s="123">
        <v>356.99099999999999</v>
      </c>
      <c r="E10" s="123">
        <v>359.84800000000001</v>
      </c>
      <c r="F10" s="123">
        <v>402.38600000000002</v>
      </c>
      <c r="G10" s="131">
        <v>492.01500000000004</v>
      </c>
    </row>
    <row r="11" spans="1:10" ht="15" customHeight="1" x14ac:dyDescent="0.2">
      <c r="A11" s="119">
        <v>114</v>
      </c>
      <c r="B11" s="139" t="s">
        <v>68</v>
      </c>
      <c r="C11" s="94"/>
      <c r="D11" s="123">
        <v>4192.8689999999997</v>
      </c>
      <c r="E11" s="123">
        <v>3904.94</v>
      </c>
      <c r="F11" s="123">
        <v>3989.67</v>
      </c>
      <c r="G11" s="131">
        <v>5619.5920000000006</v>
      </c>
    </row>
    <row r="12" spans="1:10" ht="15" customHeight="1" x14ac:dyDescent="0.2">
      <c r="A12" s="119">
        <v>115</v>
      </c>
      <c r="B12" s="139" t="s">
        <v>69</v>
      </c>
      <c r="C12" s="94"/>
      <c r="D12" s="123">
        <v>577.43499999999995</v>
      </c>
      <c r="E12" s="123">
        <v>608.14300000000003</v>
      </c>
      <c r="F12" s="123">
        <v>509.61500000000001</v>
      </c>
      <c r="G12" s="131">
        <v>824.93599999999992</v>
      </c>
    </row>
    <row r="13" spans="1:10" ht="15" customHeight="1" x14ac:dyDescent="0.2">
      <c r="A13" s="119">
        <v>116</v>
      </c>
      <c r="B13" s="139" t="s">
        <v>70</v>
      </c>
      <c r="C13" s="94"/>
      <c r="D13" s="123">
        <v>-6.798</v>
      </c>
      <c r="E13" s="123">
        <v>7.6280000000000001</v>
      </c>
      <c r="F13" s="123">
        <v>0.752</v>
      </c>
      <c r="G13" s="131">
        <v>1.0669999999999991</v>
      </c>
    </row>
    <row r="14" spans="1:10" ht="15" customHeight="1" x14ac:dyDescent="0.2">
      <c r="A14" s="118">
        <v>12</v>
      </c>
      <c r="B14" s="139" t="s">
        <v>71</v>
      </c>
      <c r="C14" s="93"/>
      <c r="D14" s="123">
        <v>2981.0520000000001</v>
      </c>
      <c r="E14" s="123">
        <v>3256.3330000000001</v>
      </c>
      <c r="F14" s="123">
        <v>3155.3319999999999</v>
      </c>
      <c r="G14" s="131">
        <v>3629.5440000000003</v>
      </c>
    </row>
    <row r="15" spans="1:10" ht="15" customHeight="1" x14ac:dyDescent="0.2">
      <c r="A15" s="118">
        <v>13</v>
      </c>
      <c r="B15" s="139" t="s">
        <v>72</v>
      </c>
      <c r="C15" s="93"/>
      <c r="D15" s="123">
        <v>5.0999999999999997E-2</v>
      </c>
      <c r="E15" s="123">
        <v>-0.05</v>
      </c>
      <c r="F15" s="123">
        <v>6.0000000000000001E-3</v>
      </c>
      <c r="G15" s="131">
        <v>0.57099999999999995</v>
      </c>
    </row>
    <row r="16" spans="1:10" ht="15" customHeight="1" x14ac:dyDescent="0.2">
      <c r="A16" s="118">
        <v>14</v>
      </c>
      <c r="B16" s="139" t="s">
        <v>92</v>
      </c>
      <c r="C16" s="93"/>
      <c r="D16" s="123">
        <v>5550.4639999999999</v>
      </c>
      <c r="E16" s="123">
        <v>5178.4759999999997</v>
      </c>
      <c r="F16" s="123">
        <v>5493.6949999999997</v>
      </c>
      <c r="G16" s="131">
        <v>6620.9249999999956</v>
      </c>
    </row>
    <row r="17" spans="1:7" ht="15" customHeight="1" x14ac:dyDescent="0.2">
      <c r="A17" s="118">
        <v>2</v>
      </c>
      <c r="B17" s="137" t="s">
        <v>93</v>
      </c>
      <c r="C17" s="92"/>
      <c r="D17" s="127">
        <v>13760.829000000002</v>
      </c>
      <c r="E17" s="127">
        <v>16171.229000000001</v>
      </c>
      <c r="F17" s="127">
        <v>15652.279000000002</v>
      </c>
      <c r="G17" s="130">
        <v>19599.908999999996</v>
      </c>
    </row>
    <row r="18" spans="1:7" ht="15" customHeight="1" x14ac:dyDescent="0.2">
      <c r="A18" s="118">
        <v>21</v>
      </c>
      <c r="B18" s="139" t="s">
        <v>75</v>
      </c>
      <c r="C18" s="93"/>
      <c r="D18" s="123"/>
      <c r="E18" s="123"/>
      <c r="F18" s="123"/>
      <c r="G18" s="131"/>
    </row>
    <row r="19" spans="1:7" ht="15" customHeight="1" x14ac:dyDescent="0.2">
      <c r="A19" s="118">
        <v>22</v>
      </c>
      <c r="B19" s="139" t="s">
        <v>94</v>
      </c>
      <c r="C19" s="93"/>
      <c r="D19" s="123"/>
      <c r="E19" s="123"/>
      <c r="F19" s="123"/>
      <c r="G19" s="131"/>
    </row>
    <row r="20" spans="1:7" ht="15" customHeight="1" x14ac:dyDescent="0.2">
      <c r="A20" s="118">
        <v>24</v>
      </c>
      <c r="B20" s="139" t="s">
        <v>78</v>
      </c>
      <c r="C20" s="93"/>
      <c r="D20" s="123"/>
      <c r="E20" s="123"/>
      <c r="F20" s="123"/>
      <c r="G20" s="131"/>
    </row>
    <row r="21" spans="1:7" ht="15" customHeight="1" x14ac:dyDescent="0.2">
      <c r="A21" s="118">
        <v>25</v>
      </c>
      <c r="B21" s="139" t="s">
        <v>79</v>
      </c>
      <c r="C21" s="93"/>
      <c r="D21" s="123"/>
      <c r="E21" s="123"/>
      <c r="F21" s="123"/>
      <c r="G21" s="131"/>
    </row>
    <row r="22" spans="1:7" ht="15" customHeight="1" x14ac:dyDescent="0.2">
      <c r="A22" s="118">
        <v>26</v>
      </c>
      <c r="B22" s="139" t="s">
        <v>72</v>
      </c>
      <c r="C22" s="93"/>
      <c r="D22" s="123"/>
      <c r="E22" s="123"/>
      <c r="F22" s="123"/>
      <c r="G22" s="131"/>
    </row>
    <row r="23" spans="1:7" ht="15" customHeight="1" x14ac:dyDescent="0.2">
      <c r="A23" s="118">
        <v>27</v>
      </c>
      <c r="B23" s="139" t="s">
        <v>80</v>
      </c>
      <c r="C23" s="93"/>
      <c r="D23" s="123"/>
      <c r="E23" s="123"/>
      <c r="F23" s="123"/>
      <c r="G23" s="131"/>
    </row>
    <row r="24" spans="1:7" ht="15" customHeight="1" x14ac:dyDescent="0.2">
      <c r="A24" s="118">
        <v>28</v>
      </c>
      <c r="B24" s="139" t="s">
        <v>95</v>
      </c>
      <c r="C24" s="93"/>
      <c r="D24" s="123"/>
      <c r="E24" s="123"/>
      <c r="F24" s="123"/>
      <c r="G24" s="131"/>
    </row>
    <row r="25" spans="1:7" ht="15" customHeight="1" x14ac:dyDescent="0.2">
      <c r="A25" s="118" t="s">
        <v>10</v>
      </c>
      <c r="B25" s="146" t="s">
        <v>96</v>
      </c>
      <c r="C25" s="95"/>
      <c r="D25" s="127">
        <f>D6-D17</f>
        <v>3562.6729999999952</v>
      </c>
      <c r="E25" s="127">
        <f t="shared" ref="E25:G25" si="2">E6-E17</f>
        <v>1553.7389999999996</v>
      </c>
      <c r="F25" s="127">
        <f t="shared" si="2"/>
        <v>2137.0400000000009</v>
      </c>
      <c r="G25" s="127">
        <f t="shared" si="2"/>
        <v>3159.5699999999961</v>
      </c>
    </row>
    <row r="26" spans="1:7" ht="15" customHeight="1" x14ac:dyDescent="0.2">
      <c r="A26" s="118">
        <v>31</v>
      </c>
      <c r="B26" s="137" t="s">
        <v>97</v>
      </c>
      <c r="C26" s="92"/>
      <c r="D26" s="127">
        <v>2140.4879999999998</v>
      </c>
      <c r="E26" s="127">
        <v>1814.24</v>
      </c>
      <c r="F26" s="127">
        <v>1563.8630000000001</v>
      </c>
      <c r="G26" s="130">
        <v>7590.4539999999997</v>
      </c>
    </row>
    <row r="27" spans="1:7" ht="15" customHeight="1" x14ac:dyDescent="0.2">
      <c r="A27" s="118">
        <v>31.1</v>
      </c>
      <c r="B27" s="139" t="s">
        <v>98</v>
      </c>
      <c r="C27" s="93"/>
      <c r="D27" s="123"/>
      <c r="E27" s="123"/>
      <c r="F27" s="123"/>
      <c r="G27" s="131"/>
    </row>
    <row r="28" spans="1:7" ht="15" customHeight="1" x14ac:dyDescent="0.2">
      <c r="A28" s="118">
        <v>31.2</v>
      </c>
      <c r="B28" s="139" t="s">
        <v>99</v>
      </c>
      <c r="C28" s="93"/>
      <c r="D28" s="123"/>
      <c r="E28" s="123"/>
      <c r="F28" s="123"/>
      <c r="G28" s="131"/>
    </row>
    <row r="29" spans="1:7" ht="15" customHeight="1" x14ac:dyDescent="0.2">
      <c r="A29" s="118" t="s">
        <v>11</v>
      </c>
      <c r="B29" s="146" t="s">
        <v>100</v>
      </c>
      <c r="C29" s="95"/>
      <c r="D29" s="127">
        <f>D6-D17-D26</f>
        <v>1422.1849999999954</v>
      </c>
      <c r="E29" s="127">
        <f t="shared" ref="E29:G29" si="3">E6-E17-E26</f>
        <v>-260.50100000000043</v>
      </c>
      <c r="F29" s="127">
        <f t="shared" si="3"/>
        <v>573.17700000000082</v>
      </c>
      <c r="G29" s="127">
        <f t="shared" si="3"/>
        <v>-4430.8840000000037</v>
      </c>
    </row>
    <row r="30" spans="1:7" ht="15" customHeight="1" x14ac:dyDescent="0.2">
      <c r="A30" s="120" t="s">
        <v>12</v>
      </c>
      <c r="B30" s="137" t="s">
        <v>101</v>
      </c>
      <c r="C30" s="92"/>
      <c r="D30" s="127">
        <v>344.166</v>
      </c>
      <c r="E30" s="127">
        <v>294.88499999999999</v>
      </c>
      <c r="F30" s="127">
        <v>291.012</v>
      </c>
      <c r="G30" s="127">
        <f>G32+G33+G34+G35+G36+G37</f>
        <v>556.29399999999998</v>
      </c>
    </row>
    <row r="31" spans="1:7" ht="15" customHeight="1" x14ac:dyDescent="0.2">
      <c r="A31" s="118" t="s">
        <v>23</v>
      </c>
      <c r="B31" s="138" t="s">
        <v>107</v>
      </c>
      <c r="C31" s="100"/>
      <c r="D31" s="123"/>
      <c r="E31" s="123"/>
      <c r="F31" s="123"/>
      <c r="G31" s="132"/>
    </row>
    <row r="32" spans="1:7" ht="15" customHeight="1" x14ac:dyDescent="0.2">
      <c r="A32" s="118">
        <v>3203</v>
      </c>
      <c r="B32" s="139" t="s">
        <v>117</v>
      </c>
      <c r="C32" s="93"/>
      <c r="D32" s="123">
        <v>153.36699999999999</v>
      </c>
      <c r="E32" s="123">
        <v>145.96600000000001</v>
      </c>
      <c r="F32" s="123">
        <v>141.55099999999999</v>
      </c>
      <c r="G32" s="132">
        <v>228.65900000000005</v>
      </c>
    </row>
    <row r="33" spans="1:11" ht="15" customHeight="1" x14ac:dyDescent="0.2">
      <c r="A33" s="118">
        <v>3204</v>
      </c>
      <c r="B33" s="139" t="s">
        <v>54</v>
      </c>
      <c r="C33" s="93"/>
      <c r="D33" s="123">
        <v>72.352000000000004</v>
      </c>
      <c r="E33" s="123">
        <v>70.765000000000001</v>
      </c>
      <c r="F33" s="123">
        <v>36.042999999999999</v>
      </c>
      <c r="G33" s="132">
        <v>242.10699999999997</v>
      </c>
    </row>
    <row r="34" spans="1:11" ht="15" customHeight="1" x14ac:dyDescent="0.2">
      <c r="A34" s="118">
        <v>3205</v>
      </c>
      <c r="B34" s="139" t="s">
        <v>55</v>
      </c>
      <c r="C34" s="93"/>
      <c r="D34" s="123">
        <v>75.146000000000001</v>
      </c>
      <c r="E34" s="123">
        <v>161.48099999999999</v>
      </c>
      <c r="F34" s="123">
        <v>66.183000000000007</v>
      </c>
      <c r="G34" s="132">
        <v>91.214999999999961</v>
      </c>
    </row>
    <row r="35" spans="1:11" ht="15" customHeight="1" x14ac:dyDescent="0.2">
      <c r="A35" s="118">
        <v>3206</v>
      </c>
      <c r="B35" s="139" t="s">
        <v>56</v>
      </c>
      <c r="C35" s="93"/>
      <c r="D35" s="123">
        <v>0</v>
      </c>
      <c r="E35" s="123">
        <v>0</v>
      </c>
      <c r="F35" s="123">
        <v>0</v>
      </c>
      <c r="G35" s="132">
        <v>0</v>
      </c>
    </row>
    <row r="36" spans="1:11" ht="15" customHeight="1" x14ac:dyDescent="0.2">
      <c r="A36" s="118">
        <v>3207</v>
      </c>
      <c r="B36" s="139" t="s">
        <v>57</v>
      </c>
      <c r="C36" s="93"/>
      <c r="D36" s="123">
        <v>0</v>
      </c>
      <c r="E36" s="123">
        <v>0</v>
      </c>
      <c r="F36" s="123">
        <v>0</v>
      </c>
      <c r="G36" s="132">
        <v>0</v>
      </c>
    </row>
    <row r="37" spans="1:11" ht="15" customHeight="1" x14ac:dyDescent="0.2">
      <c r="A37" s="118">
        <v>3208</v>
      </c>
      <c r="B37" s="139" t="s">
        <v>58</v>
      </c>
      <c r="C37" s="124"/>
      <c r="D37" s="123">
        <v>43.3</v>
      </c>
      <c r="E37" s="123">
        <v>-83.328000000000003</v>
      </c>
      <c r="F37" s="123">
        <v>47.235999999999997</v>
      </c>
      <c r="G37" s="132">
        <v>-5.6870000000000003</v>
      </c>
    </row>
    <row r="38" spans="1:11" ht="15" customHeight="1" x14ac:dyDescent="0.2">
      <c r="A38" s="118" t="s">
        <v>23</v>
      </c>
      <c r="B38" s="138" t="s">
        <v>109</v>
      </c>
      <c r="C38" s="100"/>
      <c r="D38" s="123"/>
      <c r="E38" s="123"/>
      <c r="F38" s="123"/>
      <c r="G38" s="132"/>
    </row>
    <row r="39" spans="1:11" ht="15" customHeight="1" x14ac:dyDescent="0.2">
      <c r="A39" s="118" t="s">
        <v>13</v>
      </c>
      <c r="B39" s="139" t="s">
        <v>110</v>
      </c>
      <c r="C39" s="93"/>
      <c r="D39" s="123">
        <v>271.53300000000002</v>
      </c>
      <c r="E39" s="123">
        <v>231.696</v>
      </c>
      <c r="F39" s="123">
        <v>278.64</v>
      </c>
      <c r="G39" s="132">
        <v>340.06799999999987</v>
      </c>
    </row>
    <row r="40" spans="1:11" ht="15" customHeight="1" x14ac:dyDescent="0.2">
      <c r="A40" s="118" t="s">
        <v>14</v>
      </c>
      <c r="B40" s="139" t="s">
        <v>111</v>
      </c>
      <c r="C40" s="93"/>
      <c r="D40" s="123">
        <v>72.632999999999996</v>
      </c>
      <c r="E40" s="123">
        <v>63.19</v>
      </c>
      <c r="F40" s="123">
        <v>12.372</v>
      </c>
      <c r="G40" s="132">
        <v>216.22399999999999</v>
      </c>
    </row>
    <row r="41" spans="1:11" ht="15" customHeight="1" x14ac:dyDescent="0.2">
      <c r="A41" s="118">
        <v>3201</v>
      </c>
      <c r="B41" s="139" t="s">
        <v>52</v>
      </c>
      <c r="C41" s="93"/>
      <c r="D41" s="123"/>
      <c r="E41" s="123"/>
      <c r="F41" s="123"/>
      <c r="G41" s="132"/>
      <c r="H41" s="13"/>
      <c r="I41" s="13"/>
      <c r="J41" s="13"/>
      <c r="K41" s="13"/>
    </row>
    <row r="42" spans="1:11" ht="15" customHeight="1" x14ac:dyDescent="0.2">
      <c r="A42" s="118">
        <v>33</v>
      </c>
      <c r="B42" s="137" t="s">
        <v>90</v>
      </c>
      <c r="C42" s="92"/>
      <c r="D42" s="127">
        <f>D44+D45+D46+D47+D48+D49+D50+D51</f>
        <v>233.90900000000002</v>
      </c>
      <c r="E42" s="127">
        <f t="shared" ref="E42:G42" si="4">E44+E45+E46+E47+E48+E49+E50+E51</f>
        <v>738.14200000000005</v>
      </c>
      <c r="F42" s="127">
        <f t="shared" si="4"/>
        <v>-1326.1859999999999</v>
      </c>
      <c r="G42" s="127">
        <f t="shared" si="4"/>
        <v>3596.3329999999996</v>
      </c>
    </row>
    <row r="43" spans="1:11" ht="15" customHeight="1" x14ac:dyDescent="0.2">
      <c r="A43" s="121"/>
      <c r="B43" s="138" t="s">
        <v>107</v>
      </c>
      <c r="C43" s="100"/>
      <c r="D43" s="123"/>
      <c r="E43" s="123"/>
      <c r="F43" s="123"/>
      <c r="G43" s="132"/>
    </row>
    <row r="44" spans="1:11" ht="15" customHeight="1" x14ac:dyDescent="0.2">
      <c r="A44" s="118">
        <v>3301</v>
      </c>
      <c r="B44" s="140" t="s">
        <v>112</v>
      </c>
      <c r="C44" s="101"/>
      <c r="D44" s="123">
        <v>0</v>
      </c>
      <c r="E44" s="123">
        <v>0</v>
      </c>
      <c r="F44" s="123">
        <v>0</v>
      </c>
      <c r="G44" s="132">
        <v>0</v>
      </c>
    </row>
    <row r="45" spans="1:11" ht="15" customHeight="1" x14ac:dyDescent="0.2">
      <c r="A45" s="118">
        <v>3302</v>
      </c>
      <c r="B45" s="139" t="s">
        <v>53</v>
      </c>
      <c r="C45" s="93"/>
      <c r="D45" s="123">
        <v>0</v>
      </c>
      <c r="E45" s="123">
        <v>0</v>
      </c>
      <c r="F45" s="123">
        <v>0</v>
      </c>
      <c r="G45" s="132">
        <v>0</v>
      </c>
    </row>
    <row r="46" spans="1:11" ht="15" customHeight="1" x14ac:dyDescent="0.2">
      <c r="A46" s="118">
        <v>3303</v>
      </c>
      <c r="B46" s="139" t="s">
        <v>117</v>
      </c>
      <c r="C46" s="93"/>
      <c r="D46" s="123">
        <v>313.66300000000001</v>
      </c>
      <c r="E46" s="123">
        <v>50.173000000000002</v>
      </c>
      <c r="F46" s="123">
        <v>175.45500000000001</v>
      </c>
      <c r="G46" s="132">
        <v>1881.0929999999998</v>
      </c>
    </row>
    <row r="47" spans="1:11" ht="15" customHeight="1" x14ac:dyDescent="0.2">
      <c r="A47" s="118">
        <v>3304</v>
      </c>
      <c r="B47" s="139" t="s">
        <v>54</v>
      </c>
      <c r="C47" s="93"/>
      <c r="D47" s="123">
        <v>-99.381</v>
      </c>
      <c r="E47" s="123">
        <v>2.9180000000000001</v>
      </c>
      <c r="F47" s="123">
        <v>-9.4689999999999994</v>
      </c>
      <c r="G47" s="132">
        <v>184.517</v>
      </c>
    </row>
    <row r="48" spans="1:11" ht="15" customHeight="1" x14ac:dyDescent="0.2">
      <c r="A48" s="118">
        <v>3305</v>
      </c>
      <c r="B48" s="139" t="s">
        <v>55</v>
      </c>
      <c r="C48" s="93"/>
      <c r="D48" s="123">
        <v>0</v>
      </c>
      <c r="E48" s="123">
        <v>0</v>
      </c>
      <c r="F48" s="123">
        <v>0</v>
      </c>
      <c r="G48" s="132">
        <v>0</v>
      </c>
    </row>
    <row r="49" spans="1:7" ht="15" customHeight="1" x14ac:dyDescent="0.2">
      <c r="A49" s="118">
        <v>3306</v>
      </c>
      <c r="B49" s="139" t="s">
        <v>56</v>
      </c>
      <c r="C49" s="93"/>
      <c r="D49" s="123">
        <v>0</v>
      </c>
      <c r="E49" s="123">
        <v>0</v>
      </c>
      <c r="F49" s="123">
        <v>0</v>
      </c>
      <c r="G49" s="132">
        <v>0</v>
      </c>
    </row>
    <row r="50" spans="1:7" ht="15" customHeight="1" x14ac:dyDescent="0.2">
      <c r="A50" s="118">
        <v>3307</v>
      </c>
      <c r="B50" s="139" t="s">
        <v>57</v>
      </c>
      <c r="C50" s="93"/>
      <c r="D50" s="123">
        <v>0</v>
      </c>
      <c r="E50" s="123">
        <v>0</v>
      </c>
      <c r="F50" s="123">
        <v>0</v>
      </c>
      <c r="G50" s="132">
        <v>0</v>
      </c>
    </row>
    <row r="51" spans="1:7" ht="15" customHeight="1" x14ac:dyDescent="0.2">
      <c r="A51" s="118">
        <v>3308</v>
      </c>
      <c r="B51" s="139" t="s">
        <v>60</v>
      </c>
      <c r="C51" s="124"/>
      <c r="D51" s="123">
        <v>19.626999999999999</v>
      </c>
      <c r="E51" s="123">
        <v>685.05100000000004</v>
      </c>
      <c r="F51" s="123">
        <v>-1492.172</v>
      </c>
      <c r="G51" s="132">
        <v>1530.723</v>
      </c>
    </row>
    <row r="52" spans="1:7" ht="15" customHeight="1" x14ac:dyDescent="0.2">
      <c r="A52" s="118" t="s">
        <v>23</v>
      </c>
      <c r="B52" s="138" t="s">
        <v>113</v>
      </c>
      <c r="C52" s="100"/>
      <c r="D52" s="123"/>
      <c r="E52" s="123"/>
      <c r="F52" s="123"/>
      <c r="G52" s="132"/>
    </row>
    <row r="53" spans="1:7" ht="15" customHeight="1" x14ac:dyDescent="0.2">
      <c r="A53" s="118">
        <v>331</v>
      </c>
      <c r="B53" s="139" t="s">
        <v>110</v>
      </c>
      <c r="C53" s="93"/>
      <c r="D53" s="123">
        <v>250.489</v>
      </c>
      <c r="E53" s="123">
        <v>738.04</v>
      </c>
      <c r="F53" s="123">
        <v>-1309.5070000000001</v>
      </c>
      <c r="G53" s="132">
        <v>4148.9340000000002</v>
      </c>
    </row>
    <row r="54" spans="1:7" ht="15" customHeight="1" x14ac:dyDescent="0.2">
      <c r="A54" s="118">
        <v>332</v>
      </c>
      <c r="B54" s="139" t="s">
        <v>111</v>
      </c>
      <c r="C54" s="93"/>
      <c r="D54" s="123">
        <v>-16.582000000000001</v>
      </c>
      <c r="E54" s="123">
        <v>0.10299999999999999</v>
      </c>
      <c r="F54" s="123">
        <v>-16.678000000000001</v>
      </c>
      <c r="G54" s="132">
        <v>-552.601</v>
      </c>
    </row>
    <row r="55" spans="1:7" ht="15" customHeight="1" x14ac:dyDescent="0.2">
      <c r="A55" s="118" t="s">
        <v>15</v>
      </c>
      <c r="B55" s="146" t="s">
        <v>102</v>
      </c>
      <c r="C55" s="95"/>
      <c r="D55" s="127">
        <f>-D30+D42</f>
        <v>-110.25699999999998</v>
      </c>
      <c r="E55" s="127">
        <f t="shared" ref="E55:G55" si="5">-E30+E42</f>
        <v>443.25700000000006</v>
      </c>
      <c r="F55" s="127">
        <f t="shared" si="5"/>
        <v>-1617.1979999999999</v>
      </c>
      <c r="G55" s="127">
        <f t="shared" si="5"/>
        <v>3040.0389999999998</v>
      </c>
    </row>
    <row r="56" spans="1:7" ht="15" customHeight="1" x14ac:dyDescent="0.2">
      <c r="A56" s="118" t="s">
        <v>16</v>
      </c>
      <c r="B56" s="146" t="s">
        <v>103</v>
      </c>
      <c r="C56" s="95"/>
      <c r="D56" s="127">
        <v>1311.9259999999999</v>
      </c>
      <c r="E56" s="127">
        <v>182.756</v>
      </c>
      <c r="F56" s="127">
        <v>-1044.021</v>
      </c>
      <c r="G56" s="127">
        <v>-1390.8425</v>
      </c>
    </row>
    <row r="57" spans="1:7" ht="15" customHeight="1" x14ac:dyDescent="0.2">
      <c r="A57" s="120" t="s">
        <v>17</v>
      </c>
      <c r="B57" s="138" t="s">
        <v>119</v>
      </c>
      <c r="C57" s="100"/>
      <c r="D57" s="127">
        <f>D30-D42+D56-D29</f>
        <v>-1.9999999954052328E-3</v>
      </c>
      <c r="E57" s="127">
        <f t="shared" ref="E57:G57" si="6">E30-E42+E56-E29</f>
        <v>0</v>
      </c>
      <c r="F57" s="127">
        <f t="shared" si="6"/>
        <v>-9.0949470177292824E-13</v>
      </c>
      <c r="G57" s="127">
        <f t="shared" si="6"/>
        <v>2.5000000041472958E-3</v>
      </c>
    </row>
    <row r="58" spans="1:7" ht="15" customHeight="1" x14ac:dyDescent="0.2">
      <c r="A58" s="118"/>
      <c r="B58" s="150" t="s">
        <v>104</v>
      </c>
      <c r="C58" s="102"/>
      <c r="D58" s="123"/>
      <c r="E58" s="123"/>
      <c r="F58" s="123"/>
      <c r="G58" s="132"/>
    </row>
    <row r="59" spans="1:7" ht="15" customHeight="1" x14ac:dyDescent="0.2">
      <c r="A59" s="118" t="s">
        <v>22</v>
      </c>
      <c r="B59" s="138" t="s">
        <v>105</v>
      </c>
      <c r="C59" s="100"/>
      <c r="D59" s="123">
        <f>D17+D26</f>
        <v>15901.317000000001</v>
      </c>
      <c r="E59" s="123">
        <f t="shared" ref="E59:G59" si="7">E17+E26</f>
        <v>17985.469000000001</v>
      </c>
      <c r="F59" s="123">
        <f t="shared" si="7"/>
        <v>17216.142000000003</v>
      </c>
      <c r="G59" s="123">
        <f t="shared" si="7"/>
        <v>27190.362999999998</v>
      </c>
    </row>
    <row r="60" spans="1:7" x14ac:dyDescent="0.2">
      <c r="A60" s="32"/>
      <c r="B60" s="152"/>
      <c r="D60" s="31"/>
      <c r="E60" s="31"/>
      <c r="F60" s="31"/>
      <c r="G60" s="31"/>
    </row>
    <row r="61" spans="1:7" x14ac:dyDescent="0.2">
      <c r="A61" s="29"/>
      <c r="B61" s="151"/>
      <c r="C61" s="25"/>
    </row>
    <row r="62" spans="1:7" x14ac:dyDescent="0.2">
      <c r="A62" s="29"/>
      <c r="B62" s="151"/>
      <c r="C62" s="25"/>
    </row>
    <row r="63" spans="1:7" x14ac:dyDescent="0.2">
      <c r="A63" s="29"/>
      <c r="B63" s="153"/>
      <c r="C63" s="30"/>
    </row>
    <row r="65" spans="2:3" x14ac:dyDescent="0.2">
      <c r="B65" s="154"/>
      <c r="C65" s="12"/>
    </row>
    <row r="66" spans="2:3" x14ac:dyDescent="0.2">
      <c r="B66" s="154"/>
      <c r="C66" s="12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39370078740157483" right="0" top="0" bottom="0" header="0" footer="0"/>
  <pageSetup paperSize="9" scale="76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5" t="s">
        <v>1</v>
      </c>
      <c r="D5" s="187"/>
      <c r="E5" s="188"/>
      <c r="F5" s="188"/>
      <c r="G5" s="188"/>
      <c r="H5" s="188"/>
      <c r="I5" s="188"/>
      <c r="J5" s="18"/>
    </row>
    <row r="6" spans="3:10" s="19" customFormat="1" x14ac:dyDescent="0.2">
      <c r="C6" s="186"/>
      <c r="D6" s="189"/>
      <c r="E6" s="190"/>
      <c r="F6" s="190"/>
      <c r="G6" s="190"/>
      <c r="H6" s="190"/>
      <c r="I6" s="190"/>
      <c r="J6" s="20"/>
    </row>
    <row r="7" spans="3:10" s="19" customFormat="1" ht="16.5" x14ac:dyDescent="0.2">
      <c r="C7" s="186" t="s">
        <v>2</v>
      </c>
      <c r="D7" s="189"/>
      <c r="E7" s="189"/>
      <c r="F7" s="189"/>
      <c r="G7" s="189"/>
      <c r="H7" s="189"/>
      <c r="I7" s="189"/>
      <c r="J7" s="21"/>
    </row>
    <row r="8" spans="3:10" s="19" customFormat="1" ht="16.5" x14ac:dyDescent="0.2">
      <c r="C8" s="186"/>
      <c r="D8" s="189"/>
      <c r="E8" s="189"/>
      <c r="F8" s="189"/>
      <c r="G8" s="189"/>
      <c r="H8" s="189"/>
      <c r="I8" s="189"/>
      <c r="J8" s="21"/>
    </row>
    <row r="9" spans="3:10" s="19" customFormat="1" x14ac:dyDescent="0.2">
      <c r="C9" s="186" t="s">
        <v>3</v>
      </c>
      <c r="D9" s="191"/>
      <c r="E9" s="191"/>
      <c r="F9" s="191"/>
      <c r="G9" s="191"/>
      <c r="H9" s="191"/>
      <c r="I9" s="191"/>
      <c r="J9" s="192"/>
    </row>
    <row r="10" spans="3:10" s="19" customFormat="1" x14ac:dyDescent="0.2">
      <c r="C10" s="186"/>
      <c r="D10" s="191"/>
      <c r="E10" s="191"/>
      <c r="F10" s="191"/>
      <c r="G10" s="191"/>
      <c r="H10" s="191"/>
      <c r="I10" s="191"/>
      <c r="J10" s="192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  <vt:lpstr>'Stmt of Govt Operations'!Область_печати</vt:lpstr>
    </vt:vector>
  </TitlesOfParts>
  <Company>International Monetary Fund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Бобкова Евгения Александровна</cp:lastModifiedBy>
  <cp:lastPrinted>2024-08-29T15:39:21Z</cp:lastPrinted>
  <dcterms:created xsi:type="dcterms:W3CDTF">2006-11-20T21:34:44Z</dcterms:created>
  <dcterms:modified xsi:type="dcterms:W3CDTF">2025-12-11T12:34:55Z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